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1-23 Proviso\WSDOT Telework Study Proviso\Report\"/>
    </mc:Choice>
  </mc:AlternateContent>
  <xr:revisionPtr revIDLastSave="0" documentId="13_ncr:1_{68A7FCB0-624E-4EAD-8C9C-006789651D9D}" xr6:coauthVersionLast="47" xr6:coauthVersionMax="47" xr10:uidLastSave="{00000000-0000-0000-0000-000000000000}"/>
  <bookViews>
    <workbookView xWindow="-110" yWindow="-110" windowWidth="19420" windowHeight="10420" activeTab="2" xr2:uid="{637B2CF5-1C35-41AA-820A-5CA4EE8DE03F}"/>
  </bookViews>
  <sheets>
    <sheet name="PVT" sheetId="4" r:id="rId1"/>
    <sheet name="PVT-Option" sheetId="6" r:id="rId2"/>
    <sheet name="EE Breakdown_Location_Scenario" sheetId="1" r:id="rId3"/>
    <sheet name="Headcount %_Location_Scenario" sheetId="2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H4" i="2"/>
  <c r="I4" i="2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  <c r="G30" i="2"/>
  <c r="H30" i="2"/>
  <c r="I30" i="2"/>
  <c r="G31" i="2"/>
  <c r="H31" i="2"/>
  <c r="I31" i="2"/>
  <c r="G32" i="2"/>
  <c r="H32" i="2"/>
  <c r="I32" i="2"/>
  <c r="G33" i="2"/>
  <c r="H33" i="2"/>
  <c r="I33" i="2"/>
  <c r="G34" i="2"/>
  <c r="H34" i="2"/>
  <c r="I34" i="2"/>
  <c r="G35" i="2"/>
  <c r="H35" i="2"/>
  <c r="I35" i="2"/>
  <c r="G36" i="2"/>
  <c r="H36" i="2"/>
  <c r="I36" i="2"/>
  <c r="G37" i="2"/>
  <c r="H37" i="2"/>
  <c r="I37" i="2"/>
  <c r="G38" i="2"/>
  <c r="H38" i="2"/>
  <c r="I38" i="2"/>
  <c r="G39" i="2"/>
  <c r="H39" i="2"/>
  <c r="I39" i="2"/>
  <c r="G40" i="2"/>
  <c r="H40" i="2"/>
  <c r="I40" i="2"/>
  <c r="G41" i="2"/>
  <c r="H41" i="2"/>
  <c r="I41" i="2"/>
  <c r="G42" i="2"/>
  <c r="H42" i="2"/>
  <c r="I42" i="2"/>
  <c r="G43" i="2"/>
  <c r="H43" i="2"/>
  <c r="I43" i="2"/>
  <c r="G44" i="2"/>
  <c r="H44" i="2"/>
  <c r="I44" i="2"/>
  <c r="G45" i="2"/>
  <c r="H45" i="2"/>
  <c r="I45" i="2"/>
  <c r="G46" i="2"/>
  <c r="H46" i="2"/>
  <c r="I46" i="2"/>
  <c r="G47" i="2"/>
  <c r="H47" i="2"/>
  <c r="I47" i="2"/>
  <c r="G48" i="2"/>
  <c r="H48" i="2"/>
  <c r="I48" i="2"/>
  <c r="G49" i="2"/>
  <c r="H49" i="2"/>
  <c r="I49" i="2"/>
  <c r="G50" i="2"/>
  <c r="H50" i="2"/>
  <c r="I50" i="2"/>
  <c r="G51" i="2"/>
  <c r="H51" i="2"/>
  <c r="I51" i="2"/>
  <c r="I3" i="2"/>
  <c r="H3" i="2"/>
  <c r="G3" i="2"/>
  <c r="F52" i="2"/>
  <c r="F52" i="1"/>
  <c r="G4" i="1"/>
  <c r="I4" i="1" s="1"/>
  <c r="H4" i="1"/>
  <c r="J4" i="1"/>
  <c r="K4" i="1"/>
  <c r="M4" i="1"/>
  <c r="N4" i="1"/>
  <c r="O4" i="1"/>
  <c r="P4" i="1"/>
  <c r="Q4" i="1"/>
  <c r="R4" i="1"/>
  <c r="G5" i="1"/>
  <c r="H5" i="1"/>
  <c r="J5" i="1"/>
  <c r="K5" i="1"/>
  <c r="M5" i="1"/>
  <c r="N5" i="1"/>
  <c r="O5" i="1"/>
  <c r="P5" i="1"/>
  <c r="Q5" i="1"/>
  <c r="R5" i="1"/>
  <c r="G6" i="1"/>
  <c r="H6" i="1"/>
  <c r="J6" i="1"/>
  <c r="K6" i="1"/>
  <c r="M6" i="1"/>
  <c r="N6" i="1"/>
  <c r="O6" i="1"/>
  <c r="P6" i="1"/>
  <c r="Q6" i="1"/>
  <c r="R6" i="1"/>
  <c r="G7" i="1"/>
  <c r="H7" i="1"/>
  <c r="J7" i="1"/>
  <c r="L7" i="1" s="1"/>
  <c r="K7" i="1"/>
  <c r="M7" i="1"/>
  <c r="N7" i="1"/>
  <c r="O7" i="1"/>
  <c r="P7" i="1"/>
  <c r="Q7" i="1"/>
  <c r="R7" i="1"/>
  <c r="G8" i="1"/>
  <c r="I8" i="1" s="1"/>
  <c r="H8" i="1"/>
  <c r="J8" i="1"/>
  <c r="K8" i="1"/>
  <c r="M8" i="1"/>
  <c r="N8" i="1"/>
  <c r="O8" i="1"/>
  <c r="P8" i="1"/>
  <c r="Q8" i="1"/>
  <c r="R8" i="1"/>
  <c r="G9" i="1"/>
  <c r="H9" i="1"/>
  <c r="J9" i="1"/>
  <c r="K9" i="1"/>
  <c r="M9" i="1"/>
  <c r="N9" i="1"/>
  <c r="O9" i="1"/>
  <c r="P9" i="1"/>
  <c r="Q9" i="1"/>
  <c r="R9" i="1"/>
  <c r="G10" i="1"/>
  <c r="H10" i="1"/>
  <c r="J10" i="1"/>
  <c r="K10" i="1"/>
  <c r="M10" i="1"/>
  <c r="N10" i="1"/>
  <c r="O10" i="1"/>
  <c r="P10" i="1"/>
  <c r="Q10" i="1"/>
  <c r="R10" i="1"/>
  <c r="G11" i="1"/>
  <c r="I11" i="1" s="1"/>
  <c r="H11" i="1"/>
  <c r="J11" i="1"/>
  <c r="L11" i="1" s="1"/>
  <c r="K11" i="1"/>
  <c r="M11" i="1"/>
  <c r="N11" i="1"/>
  <c r="O11" i="1"/>
  <c r="P11" i="1"/>
  <c r="Q11" i="1"/>
  <c r="R11" i="1"/>
  <c r="G12" i="1"/>
  <c r="I12" i="1" s="1"/>
  <c r="H12" i="1"/>
  <c r="J12" i="1"/>
  <c r="K12" i="1"/>
  <c r="M12" i="1"/>
  <c r="N12" i="1"/>
  <c r="O12" i="1"/>
  <c r="P12" i="1"/>
  <c r="Q12" i="1"/>
  <c r="R12" i="1"/>
  <c r="G13" i="1"/>
  <c r="H13" i="1"/>
  <c r="J13" i="1"/>
  <c r="K13" i="1"/>
  <c r="M13" i="1"/>
  <c r="N13" i="1"/>
  <c r="O13" i="1"/>
  <c r="P13" i="1"/>
  <c r="Q13" i="1"/>
  <c r="R13" i="1"/>
  <c r="G14" i="1"/>
  <c r="H14" i="1"/>
  <c r="J14" i="1"/>
  <c r="L14" i="1" s="1"/>
  <c r="K14" i="1"/>
  <c r="M14" i="1"/>
  <c r="N14" i="1"/>
  <c r="O14" i="1"/>
  <c r="P14" i="1"/>
  <c r="Q14" i="1"/>
  <c r="R14" i="1"/>
  <c r="G15" i="1"/>
  <c r="I15" i="1" s="1"/>
  <c r="H15" i="1"/>
  <c r="J15" i="1"/>
  <c r="L15" i="1" s="1"/>
  <c r="K15" i="1"/>
  <c r="M15" i="1"/>
  <c r="N15" i="1"/>
  <c r="O15" i="1"/>
  <c r="P15" i="1"/>
  <c r="Q15" i="1"/>
  <c r="R15" i="1"/>
  <c r="G16" i="1"/>
  <c r="I16" i="1" s="1"/>
  <c r="H16" i="1"/>
  <c r="J16" i="1"/>
  <c r="K16" i="1"/>
  <c r="M16" i="1"/>
  <c r="N16" i="1"/>
  <c r="O16" i="1"/>
  <c r="P16" i="1"/>
  <c r="Q16" i="1"/>
  <c r="R16" i="1"/>
  <c r="G17" i="1"/>
  <c r="H17" i="1"/>
  <c r="J17" i="1"/>
  <c r="K17" i="1"/>
  <c r="M17" i="1"/>
  <c r="N17" i="1"/>
  <c r="O17" i="1"/>
  <c r="P17" i="1"/>
  <c r="Q17" i="1"/>
  <c r="R17" i="1"/>
  <c r="G18" i="1"/>
  <c r="H18" i="1"/>
  <c r="J18" i="1"/>
  <c r="L18" i="1" s="1"/>
  <c r="K18" i="1"/>
  <c r="M18" i="1"/>
  <c r="N18" i="1"/>
  <c r="O18" i="1"/>
  <c r="P18" i="1"/>
  <c r="Q18" i="1"/>
  <c r="R18" i="1"/>
  <c r="G19" i="1"/>
  <c r="I19" i="1" s="1"/>
  <c r="H19" i="1"/>
  <c r="J19" i="1"/>
  <c r="L19" i="1" s="1"/>
  <c r="K19" i="1"/>
  <c r="M19" i="1"/>
  <c r="N19" i="1"/>
  <c r="O19" i="1"/>
  <c r="P19" i="1"/>
  <c r="Q19" i="1"/>
  <c r="R19" i="1"/>
  <c r="G20" i="1"/>
  <c r="I20" i="1" s="1"/>
  <c r="H20" i="1"/>
  <c r="J20" i="1"/>
  <c r="K20" i="1"/>
  <c r="M20" i="1"/>
  <c r="N20" i="1"/>
  <c r="O20" i="1"/>
  <c r="P20" i="1"/>
  <c r="Q20" i="1"/>
  <c r="R20" i="1"/>
  <c r="G21" i="1"/>
  <c r="H21" i="1"/>
  <c r="J21" i="1"/>
  <c r="K21" i="1"/>
  <c r="M21" i="1"/>
  <c r="N21" i="1"/>
  <c r="O21" i="1"/>
  <c r="P21" i="1"/>
  <c r="Q21" i="1"/>
  <c r="R21" i="1"/>
  <c r="G22" i="1"/>
  <c r="H22" i="1"/>
  <c r="J22" i="1"/>
  <c r="L22" i="1" s="1"/>
  <c r="K22" i="1"/>
  <c r="M22" i="1"/>
  <c r="N22" i="1"/>
  <c r="O22" i="1"/>
  <c r="P22" i="1"/>
  <c r="Q22" i="1"/>
  <c r="R22" i="1"/>
  <c r="G23" i="1"/>
  <c r="I23" i="1" s="1"/>
  <c r="H23" i="1"/>
  <c r="J23" i="1"/>
  <c r="L23" i="1" s="1"/>
  <c r="K23" i="1"/>
  <c r="M23" i="1"/>
  <c r="N23" i="1"/>
  <c r="O23" i="1"/>
  <c r="P23" i="1"/>
  <c r="Q23" i="1"/>
  <c r="R23" i="1"/>
  <c r="G24" i="1"/>
  <c r="I24" i="1" s="1"/>
  <c r="H24" i="1"/>
  <c r="J24" i="1"/>
  <c r="K24" i="1"/>
  <c r="M24" i="1"/>
  <c r="N24" i="1"/>
  <c r="O24" i="1"/>
  <c r="P24" i="1"/>
  <c r="Q24" i="1"/>
  <c r="R24" i="1"/>
  <c r="G25" i="1"/>
  <c r="H25" i="1"/>
  <c r="J25" i="1"/>
  <c r="K25" i="1"/>
  <c r="M25" i="1"/>
  <c r="N25" i="1"/>
  <c r="O25" i="1"/>
  <c r="P25" i="1"/>
  <c r="Q25" i="1"/>
  <c r="R25" i="1"/>
  <c r="G26" i="1"/>
  <c r="H26" i="1"/>
  <c r="J26" i="1"/>
  <c r="L26" i="1" s="1"/>
  <c r="K26" i="1"/>
  <c r="M26" i="1"/>
  <c r="N26" i="1"/>
  <c r="O26" i="1"/>
  <c r="P26" i="1"/>
  <c r="Q26" i="1"/>
  <c r="R26" i="1"/>
  <c r="G27" i="1"/>
  <c r="I27" i="1" s="1"/>
  <c r="H27" i="1"/>
  <c r="J27" i="1"/>
  <c r="L27" i="1" s="1"/>
  <c r="K27" i="1"/>
  <c r="M27" i="1"/>
  <c r="N27" i="1"/>
  <c r="O27" i="1"/>
  <c r="P27" i="1"/>
  <c r="Q27" i="1"/>
  <c r="R27" i="1"/>
  <c r="G28" i="1"/>
  <c r="I28" i="1" s="1"/>
  <c r="H28" i="1"/>
  <c r="J28" i="1"/>
  <c r="K28" i="1"/>
  <c r="M28" i="1"/>
  <c r="N28" i="1"/>
  <c r="O28" i="1"/>
  <c r="P28" i="1"/>
  <c r="Q28" i="1"/>
  <c r="R28" i="1"/>
  <c r="G29" i="1"/>
  <c r="H29" i="1"/>
  <c r="J29" i="1"/>
  <c r="K29" i="1"/>
  <c r="M29" i="1"/>
  <c r="N29" i="1"/>
  <c r="O29" i="1"/>
  <c r="P29" i="1"/>
  <c r="Q29" i="1"/>
  <c r="R29" i="1"/>
  <c r="G30" i="1"/>
  <c r="H30" i="1"/>
  <c r="J30" i="1"/>
  <c r="L30" i="1" s="1"/>
  <c r="K30" i="1"/>
  <c r="M30" i="1"/>
  <c r="N30" i="1"/>
  <c r="O30" i="1"/>
  <c r="P30" i="1"/>
  <c r="Q30" i="1"/>
  <c r="R30" i="1"/>
  <c r="G31" i="1"/>
  <c r="H31" i="1"/>
  <c r="J31" i="1"/>
  <c r="L31" i="1" s="1"/>
  <c r="K31" i="1"/>
  <c r="M31" i="1"/>
  <c r="N31" i="1"/>
  <c r="O31" i="1"/>
  <c r="P31" i="1"/>
  <c r="Q31" i="1"/>
  <c r="R31" i="1"/>
  <c r="G32" i="1"/>
  <c r="I32" i="1" s="1"/>
  <c r="H32" i="1"/>
  <c r="J32" i="1"/>
  <c r="K32" i="1"/>
  <c r="M32" i="1"/>
  <c r="N32" i="1"/>
  <c r="O32" i="1"/>
  <c r="P32" i="1"/>
  <c r="Q32" i="1"/>
  <c r="R32" i="1"/>
  <c r="G33" i="1"/>
  <c r="H33" i="1"/>
  <c r="J33" i="1"/>
  <c r="K33" i="1"/>
  <c r="M33" i="1"/>
  <c r="N33" i="1"/>
  <c r="O33" i="1"/>
  <c r="P33" i="1"/>
  <c r="Q33" i="1"/>
  <c r="R33" i="1"/>
  <c r="G34" i="1"/>
  <c r="H34" i="1"/>
  <c r="J34" i="1"/>
  <c r="K34" i="1"/>
  <c r="L34" i="1" s="1"/>
  <c r="M34" i="1"/>
  <c r="N34" i="1"/>
  <c r="O34" i="1"/>
  <c r="P34" i="1"/>
  <c r="Q34" i="1"/>
  <c r="R34" i="1"/>
  <c r="G35" i="1"/>
  <c r="H35" i="1"/>
  <c r="J35" i="1"/>
  <c r="L35" i="1" s="1"/>
  <c r="K35" i="1"/>
  <c r="M35" i="1"/>
  <c r="N35" i="1"/>
  <c r="O35" i="1"/>
  <c r="P35" i="1"/>
  <c r="Q35" i="1"/>
  <c r="R35" i="1"/>
  <c r="G36" i="1"/>
  <c r="I36" i="1" s="1"/>
  <c r="H36" i="1"/>
  <c r="J36" i="1"/>
  <c r="K36" i="1"/>
  <c r="M36" i="1"/>
  <c r="N36" i="1"/>
  <c r="O36" i="1"/>
  <c r="P36" i="1"/>
  <c r="Q36" i="1"/>
  <c r="R36" i="1"/>
  <c r="G37" i="1"/>
  <c r="H37" i="1"/>
  <c r="J37" i="1"/>
  <c r="K37" i="1"/>
  <c r="M37" i="1"/>
  <c r="N37" i="1"/>
  <c r="O37" i="1"/>
  <c r="P37" i="1"/>
  <c r="Q37" i="1"/>
  <c r="R37" i="1"/>
  <c r="G38" i="1"/>
  <c r="H38" i="1"/>
  <c r="J38" i="1"/>
  <c r="K38" i="1"/>
  <c r="M38" i="1"/>
  <c r="N38" i="1"/>
  <c r="O38" i="1"/>
  <c r="P38" i="1"/>
  <c r="Q38" i="1"/>
  <c r="R38" i="1"/>
  <c r="G39" i="1"/>
  <c r="H39" i="1"/>
  <c r="J39" i="1"/>
  <c r="L39" i="1" s="1"/>
  <c r="K39" i="1"/>
  <c r="M39" i="1"/>
  <c r="N39" i="1"/>
  <c r="O39" i="1"/>
  <c r="P39" i="1"/>
  <c r="Q39" i="1"/>
  <c r="R39" i="1"/>
  <c r="G40" i="1"/>
  <c r="I40" i="1" s="1"/>
  <c r="H40" i="1"/>
  <c r="J40" i="1"/>
  <c r="K40" i="1"/>
  <c r="M40" i="1"/>
  <c r="N40" i="1"/>
  <c r="O40" i="1"/>
  <c r="P40" i="1"/>
  <c r="Q40" i="1"/>
  <c r="R40" i="1"/>
  <c r="G41" i="1"/>
  <c r="H41" i="1"/>
  <c r="J41" i="1"/>
  <c r="K41" i="1"/>
  <c r="M41" i="1"/>
  <c r="N41" i="1"/>
  <c r="O41" i="1"/>
  <c r="P41" i="1"/>
  <c r="Q41" i="1"/>
  <c r="R41" i="1"/>
  <c r="G42" i="1"/>
  <c r="H42" i="1"/>
  <c r="J42" i="1"/>
  <c r="K42" i="1"/>
  <c r="M42" i="1"/>
  <c r="N42" i="1"/>
  <c r="O42" i="1"/>
  <c r="P42" i="1"/>
  <c r="Q42" i="1"/>
  <c r="R42" i="1"/>
  <c r="G43" i="1"/>
  <c r="H43" i="1"/>
  <c r="J43" i="1"/>
  <c r="L43" i="1" s="1"/>
  <c r="K43" i="1"/>
  <c r="M43" i="1"/>
  <c r="N43" i="1"/>
  <c r="O43" i="1"/>
  <c r="P43" i="1"/>
  <c r="Q43" i="1"/>
  <c r="R43" i="1"/>
  <c r="G44" i="1"/>
  <c r="I44" i="1" s="1"/>
  <c r="H44" i="1"/>
  <c r="J44" i="1"/>
  <c r="K44" i="1"/>
  <c r="M44" i="1"/>
  <c r="N44" i="1"/>
  <c r="O44" i="1"/>
  <c r="P44" i="1"/>
  <c r="Q44" i="1"/>
  <c r="R44" i="1"/>
  <c r="G45" i="1"/>
  <c r="H45" i="1"/>
  <c r="J45" i="1"/>
  <c r="K45" i="1"/>
  <c r="M45" i="1"/>
  <c r="N45" i="1"/>
  <c r="O45" i="1"/>
  <c r="P45" i="1"/>
  <c r="Q45" i="1"/>
  <c r="R45" i="1"/>
  <c r="G46" i="1"/>
  <c r="H46" i="1"/>
  <c r="J46" i="1"/>
  <c r="K46" i="1"/>
  <c r="M46" i="1"/>
  <c r="N46" i="1"/>
  <c r="O46" i="1"/>
  <c r="P46" i="1"/>
  <c r="Q46" i="1"/>
  <c r="R46" i="1"/>
  <c r="G47" i="1"/>
  <c r="H47" i="1"/>
  <c r="J47" i="1"/>
  <c r="L47" i="1" s="1"/>
  <c r="K47" i="1"/>
  <c r="M47" i="1"/>
  <c r="N47" i="1"/>
  <c r="O47" i="1"/>
  <c r="P47" i="1"/>
  <c r="Q47" i="1"/>
  <c r="R47" i="1"/>
  <c r="G48" i="1"/>
  <c r="I48" i="1" s="1"/>
  <c r="H48" i="1"/>
  <c r="J48" i="1"/>
  <c r="K48" i="1"/>
  <c r="M48" i="1"/>
  <c r="N48" i="1"/>
  <c r="O48" i="1"/>
  <c r="P48" i="1"/>
  <c r="Q48" i="1"/>
  <c r="R48" i="1"/>
  <c r="G49" i="1"/>
  <c r="H49" i="1"/>
  <c r="J49" i="1"/>
  <c r="K49" i="1"/>
  <c r="M49" i="1"/>
  <c r="N49" i="1"/>
  <c r="O49" i="1"/>
  <c r="P49" i="1"/>
  <c r="Q49" i="1"/>
  <c r="R49" i="1"/>
  <c r="G50" i="1"/>
  <c r="H50" i="1"/>
  <c r="J50" i="1"/>
  <c r="K50" i="1"/>
  <c r="M50" i="1"/>
  <c r="N50" i="1"/>
  <c r="O50" i="1"/>
  <c r="P50" i="1"/>
  <c r="Q50" i="1"/>
  <c r="R50" i="1"/>
  <c r="G51" i="1"/>
  <c r="H51" i="1"/>
  <c r="J51" i="1"/>
  <c r="L51" i="1" s="1"/>
  <c r="K51" i="1"/>
  <c r="M51" i="1"/>
  <c r="N51" i="1"/>
  <c r="O51" i="1"/>
  <c r="P51" i="1"/>
  <c r="Q51" i="1"/>
  <c r="R51" i="1"/>
  <c r="R3" i="1"/>
  <c r="Q3" i="1"/>
  <c r="P3" i="1"/>
  <c r="O3" i="1"/>
  <c r="N3" i="1"/>
  <c r="M3" i="1"/>
  <c r="K3" i="1"/>
  <c r="J3" i="1"/>
  <c r="H3" i="1"/>
  <c r="G3" i="1"/>
  <c r="I51" i="1" l="1"/>
  <c r="L50" i="1"/>
  <c r="I47" i="1"/>
  <c r="L46" i="1"/>
  <c r="I43" i="1"/>
  <c r="L42" i="1"/>
  <c r="I39" i="1"/>
  <c r="L38" i="1"/>
  <c r="I35" i="1"/>
  <c r="L10" i="1"/>
  <c r="I34" i="1"/>
  <c r="L29" i="1"/>
  <c r="I26" i="1"/>
  <c r="L9" i="1"/>
  <c r="I49" i="1"/>
  <c r="L48" i="1"/>
  <c r="I45" i="1"/>
  <c r="L44" i="1"/>
  <c r="I41" i="1"/>
  <c r="L40" i="1"/>
  <c r="I37" i="1"/>
  <c r="L36" i="1"/>
  <c r="I33" i="1"/>
  <c r="L32" i="1"/>
  <c r="I29" i="1"/>
  <c r="L28" i="1"/>
  <c r="I25" i="1"/>
  <c r="L24" i="1"/>
  <c r="I21" i="1"/>
  <c r="L20" i="1"/>
  <c r="I17" i="1"/>
  <c r="L16" i="1"/>
  <c r="I13" i="1"/>
  <c r="L12" i="1"/>
  <c r="I9" i="1"/>
  <c r="L8" i="1"/>
  <c r="I5" i="1"/>
  <c r="L4" i="1"/>
  <c r="L49" i="1"/>
  <c r="L45" i="1"/>
  <c r="L33" i="1"/>
  <c r="L17" i="1"/>
  <c r="L13" i="1"/>
  <c r="I50" i="1"/>
  <c r="L41" i="1"/>
  <c r="L37" i="1"/>
  <c r="I18" i="1"/>
  <c r="I10" i="1"/>
  <c r="L3" i="1"/>
  <c r="I42" i="1"/>
  <c r="L25" i="1"/>
  <c r="L21" i="1"/>
  <c r="L5" i="1"/>
  <c r="I7" i="1"/>
  <c r="L6" i="1"/>
  <c r="I30" i="1"/>
  <c r="I22" i="1"/>
  <c r="I14" i="1"/>
  <c r="I46" i="1"/>
  <c r="I38" i="1"/>
  <c r="I6" i="1"/>
  <c r="I3" i="1"/>
  <c r="I31" i="1"/>
  <c r="K52" i="1"/>
  <c r="G52" i="1"/>
  <c r="Q52" i="1"/>
  <c r="J52" i="1"/>
  <c r="M52" i="1"/>
  <c r="H52" i="1"/>
  <c r="N52" i="1"/>
  <c r="R52" i="1"/>
  <c r="O52" i="1"/>
  <c r="P52" i="1"/>
  <c r="I52" i="2"/>
  <c r="G52" i="2"/>
  <c r="H5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tc={F603F5B3-34D0-4AF7-9827-79ED0485777D}</author>
  </authors>
  <commentList>
    <comment ref="B22" authorId="0" shapeId="0" xr:uid="{F603F5B3-34D0-4AF7-9827-79ED0485777D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get clarity from Steve on zero count</t>
      </text>
    </comment>
  </commentList>
</comments>
</file>

<file path=xl/sharedStrings.xml><?xml version="1.0" encoding="utf-8"?>
<sst xmlns="http://schemas.openxmlformats.org/spreadsheetml/2006/main" count="581" uniqueCount="190">
  <si>
    <t>IN THE WSDOT PROVISO</t>
  </si>
  <si>
    <t>Unique Facility Identifier (UFI)</t>
  </si>
  <si>
    <t>Primary Address</t>
  </si>
  <si>
    <t>Secondary Address</t>
  </si>
  <si>
    <t>City</t>
  </si>
  <si>
    <t>Total Staff By Building</t>
  </si>
  <si>
    <t>Resident Users 
Assumed 60% Onsite</t>
  </si>
  <si>
    <t>Externally Mobile Users 
Assumed 40% Teleworking</t>
  </si>
  <si>
    <t>Total Desks Assumed 1:1 Ratio</t>
  </si>
  <si>
    <t>Resident Users 
Assumed 50% Onsite</t>
  </si>
  <si>
    <t>Externally Mobile Users
Assumed 50% Teleworking</t>
  </si>
  <si>
    <t>Total Desks Assumed (2:1 for Teleworking Staff)</t>
  </si>
  <si>
    <t>Resident Users
Assumed 40% Onsite</t>
  </si>
  <si>
    <t>Externally Mobile Users
Assumed 60% Teleworking</t>
  </si>
  <si>
    <t>Resident Users 
Assumed 30% Onsite</t>
  </si>
  <si>
    <t>Externally Mobile Users
Assumed 70% Teleworking</t>
  </si>
  <si>
    <t>Resident Users
Assumed 20% Onsite</t>
  </si>
  <si>
    <t>Externally Mobile Users
Assumed 80% Teleworking</t>
  </si>
  <si>
    <t>YES</t>
  </si>
  <si>
    <t>A09751</t>
  </si>
  <si>
    <t>2901 3rd Ave</t>
  </si>
  <si>
    <t>BLDG 9017LK01</t>
  </si>
  <si>
    <t>Seattle</t>
  </si>
  <si>
    <t>A26726</t>
  </si>
  <si>
    <t>7407 31st Ave NE</t>
  </si>
  <si>
    <t>BLDG 3034BB01</t>
  </si>
  <si>
    <t>Lacey</t>
  </si>
  <si>
    <t>A03232</t>
  </si>
  <si>
    <t>2714 N Mayfair St</t>
  </si>
  <si>
    <t>BLDG 6032BA01</t>
  </si>
  <si>
    <t>Spokane</t>
  </si>
  <si>
    <t>A08388</t>
  </si>
  <si>
    <t>6431 Corson Ave S</t>
  </si>
  <si>
    <t>BLDG 1017BA01</t>
  </si>
  <si>
    <t>A04279</t>
  </si>
  <si>
    <t>12303 N Division St</t>
  </si>
  <si>
    <t>BLDG 6132GF01</t>
  </si>
  <si>
    <t>A06192</t>
  </si>
  <si>
    <t>2809 Rudkin Rd</t>
  </si>
  <si>
    <t>BLDG 5039BA12</t>
  </si>
  <si>
    <t>Union Gap</t>
  </si>
  <si>
    <t>A06906</t>
  </si>
  <si>
    <t>1655 S 2nd Ave SW</t>
  </si>
  <si>
    <t>BLDG 0034AE01</t>
  </si>
  <si>
    <t>Tumwater</t>
  </si>
  <si>
    <t>A07118</t>
  </si>
  <si>
    <t>BLDG 5039BA01</t>
  </si>
  <si>
    <t>A04606</t>
  </si>
  <si>
    <t>9021 El Capitan Way</t>
  </si>
  <si>
    <t>BLDG 1031GJ01</t>
  </si>
  <si>
    <t>Everett</t>
  </si>
  <si>
    <t>A06311</t>
  </si>
  <si>
    <t>Port Angeles Area 3 MF</t>
  </si>
  <si>
    <t>Port Angeles Area Maint/Pe Office</t>
  </si>
  <si>
    <t>Port Angeles</t>
  </si>
  <si>
    <t>A09291</t>
  </si>
  <si>
    <t>Central Park Area 4 MF</t>
  </si>
  <si>
    <t>Central Park Maint/Pe Office</t>
  </si>
  <si>
    <t>Aberdeen</t>
  </si>
  <si>
    <t>A07688</t>
  </si>
  <si>
    <t>2824 N Mayfair St</t>
  </si>
  <si>
    <t>BLDG 6032BA04</t>
  </si>
  <si>
    <t>A01747</t>
  </si>
  <si>
    <t>BLDG 1017BA09</t>
  </si>
  <si>
    <t>A01522</t>
  </si>
  <si>
    <t>210 E Cleveland Ave</t>
  </si>
  <si>
    <t>BLDG 6032BA08</t>
  </si>
  <si>
    <t>A07662</t>
  </si>
  <si>
    <t>BLDG 5039BA11</t>
  </si>
  <si>
    <t>A25601</t>
  </si>
  <si>
    <t>BURLINGTON SIGNALS SITE (PSE)</t>
  </si>
  <si>
    <t>MT BAKER AREA ADMIN OFFICE</t>
  </si>
  <si>
    <t>Burlington</t>
  </si>
  <si>
    <t>A02440</t>
  </si>
  <si>
    <t>BLDG 5039BA18</t>
  </si>
  <si>
    <t>A09094</t>
  </si>
  <si>
    <t>BLDG 1017BA08</t>
  </si>
  <si>
    <t>A00891</t>
  </si>
  <si>
    <t>2830 Euclid Ave</t>
  </si>
  <si>
    <t>BLDG 2004BB08</t>
  </si>
  <si>
    <t>Wenatchee</t>
  </si>
  <si>
    <t>A05039</t>
  </si>
  <si>
    <t>1411 Rush Rd</t>
  </si>
  <si>
    <t>BLDG 4221CB09</t>
  </si>
  <si>
    <t>Chehalis</t>
  </si>
  <si>
    <t>A06999</t>
  </si>
  <si>
    <t>BLDG 1017BA13</t>
  </si>
  <si>
    <t>A25565</t>
  </si>
  <si>
    <t>BLDG 2004BB01</t>
  </si>
  <si>
    <t>A20812</t>
  </si>
  <si>
    <t>7702 Terminal St SW</t>
  </si>
  <si>
    <t>BLDG 0034JA01</t>
  </si>
  <si>
    <t>A01191</t>
  </si>
  <si>
    <t>BLDG 5039BA04</t>
  </si>
  <si>
    <t>A08440</t>
  </si>
  <si>
    <t>BLDG 5039BA10</t>
  </si>
  <si>
    <t>A05857</t>
  </si>
  <si>
    <t>1816 N 4th Ave</t>
  </si>
  <si>
    <t>BLDG 5311CA04</t>
  </si>
  <si>
    <t>Pasco</t>
  </si>
  <si>
    <t>A09331</t>
  </si>
  <si>
    <t>1661 Fowler St</t>
  </si>
  <si>
    <t>BLDG 5011GA01</t>
  </si>
  <si>
    <t>Richland</t>
  </si>
  <si>
    <t>A25706</t>
  </si>
  <si>
    <t>2901 S 40th St</t>
  </si>
  <si>
    <t>BLDG 3027GI01</t>
  </si>
  <si>
    <t>Tacoma</t>
  </si>
  <si>
    <t>A04226</t>
  </si>
  <si>
    <t>2214 R W Johnson Blvd SW</t>
  </si>
  <si>
    <t>BLDG 3134DL04</t>
  </si>
  <si>
    <t>A05941</t>
  </si>
  <si>
    <t>7914 Martin Way</t>
  </si>
  <si>
    <t>BLDG 3034GC01, Suite E</t>
  </si>
  <si>
    <t>A07611</t>
  </si>
  <si>
    <t>BLDG 5039BA29</t>
  </si>
  <si>
    <t>A03807</t>
  </si>
  <si>
    <t>460 Stuart Rd</t>
  </si>
  <si>
    <t>BLDG 1037GB01</t>
  </si>
  <si>
    <t>Bellingham</t>
  </si>
  <si>
    <t>A03289</t>
  </si>
  <si>
    <t>9029 El Capitan Way</t>
  </si>
  <si>
    <t>BLDG 1031GJ04</t>
  </si>
  <si>
    <t>A08992</t>
  </si>
  <si>
    <t>1109 E Hickox Rd</t>
  </si>
  <si>
    <t>BLDG 1229CA06</t>
  </si>
  <si>
    <t>Mount Vernon</t>
  </si>
  <si>
    <t>A03976</t>
  </si>
  <si>
    <t>821 Airport Ct SE</t>
  </si>
  <si>
    <t>BLDG 3034GD01</t>
  </si>
  <si>
    <t>Olympia</t>
  </si>
  <si>
    <t>A08557</t>
  </si>
  <si>
    <t>230 E Cleveland Ave</t>
  </si>
  <si>
    <t>BLDG 6032BA17</t>
  </si>
  <si>
    <t>A09285</t>
  </si>
  <si>
    <t>11018 NE 51st Cir</t>
  </si>
  <si>
    <t>BLDG 4006BC01</t>
  </si>
  <si>
    <t>Vancouver</t>
  </si>
  <si>
    <t>A02226</t>
  </si>
  <si>
    <t>8293 Spring Creek Rd SE</t>
  </si>
  <si>
    <t>BLDG 3218CB06</t>
  </si>
  <si>
    <t>Port Orchard</t>
  </si>
  <si>
    <t>A01236</t>
  </si>
  <si>
    <t>BLDG 5039BA26</t>
  </si>
  <si>
    <t>A05809</t>
  </si>
  <si>
    <t>9025 El Capitan Way</t>
  </si>
  <si>
    <t>BLDG 1031GJ03</t>
  </si>
  <si>
    <t>A08267</t>
  </si>
  <si>
    <t>310 Maple Park Ave SE</t>
  </si>
  <si>
    <t>BLDG 1</t>
  </si>
  <si>
    <t>A01413</t>
  </si>
  <si>
    <t>15700 Dayton Ave N</t>
  </si>
  <si>
    <t>BLDG 1017BM01</t>
  </si>
  <si>
    <t>Shoreline</t>
  </si>
  <si>
    <t>A10863</t>
  </si>
  <si>
    <t>370 Keechelus Launch Rd</t>
  </si>
  <si>
    <t>BLDG 5119DE01</t>
  </si>
  <si>
    <t>Snoqualmie Pass</t>
  </si>
  <si>
    <t>A08025</t>
  </si>
  <si>
    <t>BLDG 4221CB01</t>
  </si>
  <si>
    <t>A00125</t>
  </si>
  <si>
    <t>218 E Cleveland St</t>
  </si>
  <si>
    <t>BLDG 6032BA12</t>
  </si>
  <si>
    <t>A01371</t>
  </si>
  <si>
    <t>2400 Talley Way</t>
  </si>
  <si>
    <t>BLDG 4108DJ11</t>
  </si>
  <si>
    <t>Kelso</t>
  </si>
  <si>
    <t>A00771</t>
  </si>
  <si>
    <t>BLDG 5039BA07</t>
  </si>
  <si>
    <t>A05265</t>
  </si>
  <si>
    <t>7345 Linderson Way SW</t>
  </si>
  <si>
    <t>EDNA GOODRICH</t>
  </si>
  <si>
    <t>A01066</t>
  </si>
  <si>
    <t>BLDG 6032BA15</t>
  </si>
  <si>
    <t>Key</t>
  </si>
  <si>
    <t>Applies to Scenario A</t>
  </si>
  <si>
    <t>Applies to Scenario A and B</t>
  </si>
  <si>
    <t>Applies to Scenario B</t>
  </si>
  <si>
    <t>Applies to Scenario B and C</t>
  </si>
  <si>
    <t>Workplace Concepts - Telework Percentage of Headcount by Location and Scenario</t>
  </si>
  <si>
    <t>Externally Mobile Users 
Assumed 22% Teleworking</t>
  </si>
  <si>
    <t>Externally Mobile Users
Assumed 34% Teleworking</t>
  </si>
  <si>
    <t>Externally Mobile Users
Assumed 45% Teleworking</t>
  </si>
  <si>
    <t>Row Labels</t>
  </si>
  <si>
    <t>Grand Total</t>
  </si>
  <si>
    <t>Total Staff</t>
  </si>
  <si>
    <t>Total Staff By City for Proviso In-Scope Facilities</t>
  </si>
  <si>
    <t>Sum of Resident Users 
Assumed 60% Onsite</t>
  </si>
  <si>
    <t>Sum of Externally Mobile Users 
Assumed 40% Teleworking</t>
  </si>
  <si>
    <t>WSDOT Proviso Study - Employee Telework Breakdown by Location and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</si>
</sst>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CC0066"/>
        <bgColor indexed="64"/>
      </patternFill>
    </fill>
    <fill>
      <gradientFill>
        <stop position="0">
          <color rgb="FF7030A0"/>
        </stop>
        <stop position="1">
          <color rgb="FFCC0066"/>
        </stop>
      </gradientFill>
    </fill>
    <fill>
      <gradientFill>
        <stop position="0">
          <color rgb="FFCC0066"/>
        </stop>
        <stop position="1">
          <color rgb="FFFFC000"/>
        </stop>
      </gradient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5" fillId="0" borderId="1" xfId="0" applyFont="1" applyBorder="1"/>
    <xf numFmtId="164" fontId="0" fillId="0" borderId="0" xfId="0" applyNumberFormat="1"/>
    <xf numFmtId="164" fontId="0" fillId="0" borderId="1" xfId="1" applyNumberFormat="1" applyFont="1" applyFill="1" applyBorder="1" applyAlignment="1">
      <alignment horizontal="right" wrapText="1"/>
    </xf>
    <xf numFmtId="164" fontId="0" fillId="0" borderId="1" xfId="0" applyNumberFormat="1" applyBorder="1"/>
    <xf numFmtId="164" fontId="5" fillId="0" borderId="1" xfId="1" applyNumberFormat="1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wrapText="1"/>
    </xf>
    <xf numFmtId="164" fontId="3" fillId="0" borderId="1" xfId="0" applyNumberFormat="1" applyFont="1" applyBorder="1"/>
    <xf numFmtId="0" fontId="3" fillId="0" borderId="1" xfId="0" applyFont="1" applyBorder="1"/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[Telework Breakdown by Location and Scenario.xlsx]PVT-Option!PivotTable3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'PVT-Option'!$B$3</c:f>
              <c:strCache>
                <c:ptCount val="1"/>
                <c:pt idx="0">
                  <c:v>Sum of Resident Users 
Assumed 60% Onsite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'PVT-Option'!$A$4:$A$26</c:f>
              <c:strCache>
                <c:ptCount val="22"/>
                <c:pt idx="0">
                  <c:v>Aberdeen</c:v>
                </c:pt>
                <c:pt idx="1">
                  <c:v>Bellingham</c:v>
                </c:pt>
                <c:pt idx="2">
                  <c:v>Burlington</c:v>
                </c:pt>
                <c:pt idx="3">
                  <c:v>Chehalis</c:v>
                </c:pt>
                <c:pt idx="4">
                  <c:v>Everett</c:v>
                </c:pt>
                <c:pt idx="5">
                  <c:v>Kelso</c:v>
                </c:pt>
                <c:pt idx="6">
                  <c:v>Lacey</c:v>
                </c:pt>
                <c:pt idx="7">
                  <c:v>Mount Vernon</c:v>
                </c:pt>
                <c:pt idx="8">
                  <c:v>Olympia</c:v>
                </c:pt>
                <c:pt idx="9">
                  <c:v>Pasco</c:v>
                </c:pt>
                <c:pt idx="10">
                  <c:v>Port Angeles</c:v>
                </c:pt>
                <c:pt idx="11">
                  <c:v>Port Orchard</c:v>
                </c:pt>
                <c:pt idx="12">
                  <c:v>Richland</c:v>
                </c:pt>
                <c:pt idx="13">
                  <c:v>Seattle</c:v>
                </c:pt>
                <c:pt idx="14">
                  <c:v>Shoreline</c:v>
                </c:pt>
                <c:pt idx="15">
                  <c:v>Snoqualmie Pass</c:v>
                </c:pt>
                <c:pt idx="16">
                  <c:v>Spokane</c:v>
                </c:pt>
                <c:pt idx="17">
                  <c:v>Tacoma</c:v>
                </c:pt>
                <c:pt idx="18">
                  <c:v>Tumwater</c:v>
                </c:pt>
                <c:pt idx="19">
                  <c:v>Union Gap</c:v>
                </c:pt>
                <c:pt idx="20">
                  <c:v>Vancouver</c:v>
                </c:pt>
                <c:pt idx="21">
                  <c:v>Wenatchee</c:v>
                </c:pt>
              </c:strCache>
            </c:strRef>
          </c:cat>
          <c:val>
            <c:numRef>
              <c:f>'PVT-Option'!$B$4:$B$26</c:f>
              <c:numCache>
                <c:formatCode>General</c:formatCode>
                <c:ptCount val="22"/>
                <c:pt idx="0">
                  <c:v>33.6</c:v>
                </c:pt>
                <c:pt idx="1">
                  <c:v>20.399999999999999</c:v>
                </c:pt>
                <c:pt idx="2">
                  <c:v>22.8</c:v>
                </c:pt>
                <c:pt idx="3">
                  <c:v>37.199999999999996</c:v>
                </c:pt>
                <c:pt idx="4">
                  <c:v>58.8</c:v>
                </c:pt>
                <c:pt idx="5">
                  <c:v>15</c:v>
                </c:pt>
                <c:pt idx="6">
                  <c:v>122.4</c:v>
                </c:pt>
                <c:pt idx="7">
                  <c:v>20.399999999999999</c:v>
                </c:pt>
                <c:pt idx="8">
                  <c:v>429.59999999999997</c:v>
                </c:pt>
                <c:pt idx="9">
                  <c:v>2.4</c:v>
                </c:pt>
                <c:pt idx="10">
                  <c:v>26.4</c:v>
                </c:pt>
                <c:pt idx="11">
                  <c:v>19.2</c:v>
                </c:pt>
                <c:pt idx="12">
                  <c:v>16.8</c:v>
                </c:pt>
                <c:pt idx="13">
                  <c:v>283.8</c:v>
                </c:pt>
                <c:pt idx="14">
                  <c:v>296.39999999999998</c:v>
                </c:pt>
                <c:pt idx="15">
                  <c:v>19.2</c:v>
                </c:pt>
                <c:pt idx="16">
                  <c:v>147</c:v>
                </c:pt>
                <c:pt idx="17">
                  <c:v>15.6</c:v>
                </c:pt>
                <c:pt idx="18">
                  <c:v>359.4</c:v>
                </c:pt>
                <c:pt idx="19">
                  <c:v>121.2</c:v>
                </c:pt>
                <c:pt idx="20">
                  <c:v>109.2</c:v>
                </c:pt>
                <c:pt idx="21">
                  <c:v>83.999999999999986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7-48FF-92EE-E0369383C3E3}"/>
            </c:ext>
          </c:extLst>
        </c:ser>
        <c:ser>
          <c:idx val="1"/>
          <c:order val="1"/>
          <c:tx>
            <c:strRef>
              <c:f>'PVT-Option'!$C$3</c:f>
              <c:strCache>
                <c:ptCount val="1"/>
                <c:pt idx="0">
                  <c:v>Sum of Externally Mobile Users 
Assumed 40% Teleworking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'PVT-Option'!$A$4:$A$26</c:f>
              <c:strCache>
                <c:ptCount val="22"/>
                <c:pt idx="0">
                  <c:v>Aberdeen</c:v>
                </c:pt>
                <c:pt idx="1">
                  <c:v>Bellingham</c:v>
                </c:pt>
                <c:pt idx="2">
                  <c:v>Burlington</c:v>
                </c:pt>
                <c:pt idx="3">
                  <c:v>Chehalis</c:v>
                </c:pt>
                <c:pt idx="4">
                  <c:v>Everett</c:v>
                </c:pt>
                <c:pt idx="5">
                  <c:v>Kelso</c:v>
                </c:pt>
                <c:pt idx="6">
                  <c:v>Lacey</c:v>
                </c:pt>
                <c:pt idx="7">
                  <c:v>Mount Vernon</c:v>
                </c:pt>
                <c:pt idx="8">
                  <c:v>Olympia</c:v>
                </c:pt>
                <c:pt idx="9">
                  <c:v>Pasco</c:v>
                </c:pt>
                <c:pt idx="10">
                  <c:v>Port Angeles</c:v>
                </c:pt>
                <c:pt idx="11">
                  <c:v>Port Orchard</c:v>
                </c:pt>
                <c:pt idx="12">
                  <c:v>Richland</c:v>
                </c:pt>
                <c:pt idx="13">
                  <c:v>Seattle</c:v>
                </c:pt>
                <c:pt idx="14">
                  <c:v>Shoreline</c:v>
                </c:pt>
                <c:pt idx="15">
                  <c:v>Snoqualmie Pass</c:v>
                </c:pt>
                <c:pt idx="16">
                  <c:v>Spokane</c:v>
                </c:pt>
                <c:pt idx="17">
                  <c:v>Tacoma</c:v>
                </c:pt>
                <c:pt idx="18">
                  <c:v>Tumwater</c:v>
                </c:pt>
                <c:pt idx="19">
                  <c:v>Union Gap</c:v>
                </c:pt>
                <c:pt idx="20">
                  <c:v>Vancouver</c:v>
                </c:pt>
                <c:pt idx="21">
                  <c:v>Wenatchee</c:v>
                </c:pt>
              </c:strCache>
            </c:strRef>
          </c:cat>
          <c:val>
            <c:numRef>
              <c:f>'PVT-Option'!$C$4:$C$26</c:f>
              <c:numCache>
                <c:formatCode>General</c:formatCode>
                <c:ptCount val="22"/>
                <c:pt idx="0">
                  <c:v>22.400000000000002</c:v>
                </c:pt>
                <c:pt idx="1">
                  <c:v>13.600000000000001</c:v>
                </c:pt>
                <c:pt idx="2">
                  <c:v>15.200000000000001</c:v>
                </c:pt>
                <c:pt idx="3">
                  <c:v>24.8</c:v>
                </c:pt>
                <c:pt idx="4">
                  <c:v>39.200000000000003</c:v>
                </c:pt>
                <c:pt idx="5">
                  <c:v>10</c:v>
                </c:pt>
                <c:pt idx="6">
                  <c:v>81.599999999999994</c:v>
                </c:pt>
                <c:pt idx="7">
                  <c:v>13.600000000000001</c:v>
                </c:pt>
                <c:pt idx="8">
                  <c:v>286.40000000000003</c:v>
                </c:pt>
                <c:pt idx="9">
                  <c:v>1.6</c:v>
                </c:pt>
                <c:pt idx="10">
                  <c:v>17.600000000000001</c:v>
                </c:pt>
                <c:pt idx="11">
                  <c:v>12.8</c:v>
                </c:pt>
                <c:pt idx="12">
                  <c:v>11.200000000000001</c:v>
                </c:pt>
                <c:pt idx="13">
                  <c:v>189.2</c:v>
                </c:pt>
                <c:pt idx="14">
                  <c:v>197.60000000000002</c:v>
                </c:pt>
                <c:pt idx="15">
                  <c:v>12.8</c:v>
                </c:pt>
                <c:pt idx="16">
                  <c:v>98</c:v>
                </c:pt>
                <c:pt idx="17">
                  <c:v>10.4</c:v>
                </c:pt>
                <c:pt idx="18">
                  <c:v>239.60000000000002</c:v>
                </c:pt>
                <c:pt idx="19">
                  <c:v>80.800000000000011</c:v>
                </c:pt>
                <c:pt idx="20">
                  <c:v>72.8</c:v>
                </c:pt>
                <c:pt idx="2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7-48FF-92EE-E0369383C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0420895"/>
        <c:axId val="880412159"/>
      </c:barChart>
      <c:catAx>
        <c:axId val="88042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412159"/>
        <c:crosses val="autoZero"/>
        <c:auto val="1"/>
        <c:lblAlgn val="ctr"/>
        <c:lblOffset val="100"/>
        <c:noMultiLvlLbl val="0"/>
      </c:catAx>
      <c:valAx>
        <c:axId val="88041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42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1</xdr:row>
      <xdr:rowOff>173037</xdr:rowOff>
    </xdr:from>
    <xdr:to>
      <xdr:col>10</xdr:col>
      <xdr:colOff>371475</xdr:colOff>
      <xdr:row>17</xdr:row>
      <xdr:rowOff>20637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1BD614-654C-4D72-9A4F-F449D07DB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inney, Courtney (OFM)" id="{75153A5E-DD3B-427D-898E-F1D6927D40A0}" userId="S::Courtney.Kinney@ofm.wa.gov::51a6399b-d477-4e31-bec4-41d1e60fd621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nney, Courtney (OFM)" refreshedDate="44816.515287615737" createdVersion="7" refreshedVersion="7" minRefreshableVersion="3" recordCount="49" xr:uid="{CF03CEE3-BCFA-42C1-9CCD-291C1899BAA3}">
  <cacheSource type="worksheet">
    <worksheetSource ref="A2:R51" sheet="EE Breakdown_Location_Scenario"/>
  </cacheSource>
  <cacheFields count="18">
    <cacheField name="IN THE WSDOT PROVISO" numFmtId="0">
      <sharedItems/>
    </cacheField>
    <cacheField name="Unique Facility Identifier (UFI)" numFmtId="0">
      <sharedItems/>
    </cacheField>
    <cacheField name="Primary Address" numFmtId="0">
      <sharedItems/>
    </cacheField>
    <cacheField name="Secondary Address" numFmtId="0">
      <sharedItems/>
    </cacheField>
    <cacheField name="City" numFmtId="0">
      <sharedItems count="22">
        <s v="Seattle"/>
        <s v="Lacey"/>
        <s v="Spokane"/>
        <s v="Union Gap"/>
        <s v="Tumwater"/>
        <s v="Everett"/>
        <s v="Port Angeles"/>
        <s v="Aberdeen"/>
        <s v="Burlington"/>
        <s v="Wenatchee"/>
        <s v="Chehalis"/>
        <s v="Pasco"/>
        <s v="Richland"/>
        <s v="Tacoma"/>
        <s v="Bellingham"/>
        <s v="Mount Vernon"/>
        <s v="Olympia"/>
        <s v="Vancouver"/>
        <s v="Port Orchard"/>
        <s v="Shoreline"/>
        <s v="Snoqualmie Pass"/>
        <s v="Kelso"/>
      </sharedItems>
    </cacheField>
    <cacheField name="Total Staff By Building" numFmtId="164">
      <sharedItems containsSemiMixedTypes="0" containsString="0" containsNumber="1" containsInteger="1" minValue="0" maxValue="686"/>
    </cacheField>
    <cacheField name="Resident Users _x000a_Assumed 60% Onsite" numFmtId="164">
      <sharedItems containsSemiMixedTypes="0" containsString="0" containsNumber="1" minValue="0" maxValue="411.59999999999997"/>
    </cacheField>
    <cacheField name="Externally Mobile Users _x000a_Assumed 40% Teleworking" numFmtId="164">
      <sharedItems containsSemiMixedTypes="0" containsString="0" containsNumber="1" minValue="0" maxValue="274.40000000000003"/>
    </cacheField>
    <cacheField name="Total Desks Assumed 1:1 Ratio" numFmtId="164">
      <sharedItems containsSemiMixedTypes="0" containsString="0" containsNumber="1" containsInteger="1" minValue="0" maxValue="686"/>
    </cacheField>
    <cacheField name="Resident Users _x000a_Assumed 50% Onsite" numFmtId="164">
      <sharedItems containsSemiMixedTypes="0" containsString="0" containsNumber="1" minValue="0" maxValue="343"/>
    </cacheField>
    <cacheField name="Externally Mobile Users_x000a_Assumed 50% Teleworking" numFmtId="164">
      <sharedItems containsSemiMixedTypes="0" containsString="0" containsNumber="1" minValue="0" maxValue="343"/>
    </cacheField>
    <cacheField name="Total Desks Assumed (2:1 for Teleworking Staff)" numFmtId="164">
      <sharedItems containsSemiMixedTypes="0" containsString="0" containsNumber="1" minValue="0" maxValue="514.5"/>
    </cacheField>
    <cacheField name="Resident Users_x000a_Assumed 40% Onsite" numFmtId="164">
      <sharedItems containsSemiMixedTypes="0" containsString="0" containsNumber="1" minValue="0" maxValue="274.40000000000003"/>
    </cacheField>
    <cacheField name="Externally Mobile Users_x000a_Assumed 60% Teleworking" numFmtId="164">
      <sharedItems containsSemiMixedTypes="0" containsString="0" containsNumber="1" minValue="0" maxValue="411.59999999999997"/>
    </cacheField>
    <cacheField name="Resident Users _x000a_Assumed 30% Onsite" numFmtId="164">
      <sharedItems containsSemiMixedTypes="0" containsString="0" containsNumber="1" minValue="0" maxValue="205.79999999999998"/>
    </cacheField>
    <cacheField name="Externally Mobile Users_x000a_Assumed 70% Teleworking" numFmtId="164">
      <sharedItems containsSemiMixedTypes="0" containsString="0" containsNumber="1" minValue="0" maxValue="480.2"/>
    </cacheField>
    <cacheField name="Resident Users_x000a_Assumed 20% Onsite" numFmtId="164">
      <sharedItems containsSemiMixedTypes="0" containsString="0" containsNumber="1" minValue="0" maxValue="137.20000000000002"/>
    </cacheField>
    <cacheField name="Externally Mobile Users_x000a_Assumed 80% Teleworking" numFmtId="164">
      <sharedItems containsSemiMixedTypes="0" containsString="0" containsNumber="1" minValue="0" maxValue="548.8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s v="YES"/>
    <s v="A09751"/>
    <s v="2901 3rd Ave"/>
    <s v="BLDG 9017LK01"/>
    <x v="0"/>
    <n v="356"/>
    <n v="213.6"/>
    <n v="142.4"/>
    <n v="356"/>
    <n v="178"/>
    <n v="178"/>
    <n v="267"/>
    <n v="142.4"/>
    <n v="213.6"/>
    <n v="106.8"/>
    <n v="249.2"/>
    <n v="71.2"/>
    <n v="284.8"/>
  </r>
  <r>
    <s v="YES"/>
    <s v="A26726"/>
    <s v="7407 31st Ave NE"/>
    <s v="BLDG 3034BB01"/>
    <x v="1"/>
    <n v="175"/>
    <n v="105"/>
    <n v="70"/>
    <n v="175"/>
    <n v="87.5"/>
    <n v="87.5"/>
    <n v="131.25"/>
    <n v="70"/>
    <n v="105"/>
    <n v="52.5"/>
    <n v="122.49999999999999"/>
    <n v="35"/>
    <n v="140"/>
  </r>
  <r>
    <s v="YES"/>
    <s v="A03232"/>
    <s v="2714 N Mayfair St"/>
    <s v="BLDG 6032BA01"/>
    <x v="2"/>
    <n v="57"/>
    <n v="34.199999999999996"/>
    <n v="22.8"/>
    <n v="57"/>
    <n v="28.5"/>
    <n v="28.5"/>
    <n v="42.75"/>
    <n v="22.8"/>
    <n v="34.199999999999996"/>
    <n v="17.099999999999998"/>
    <n v="39.9"/>
    <n v="11.4"/>
    <n v="45.6"/>
  </r>
  <r>
    <s v="YES"/>
    <s v="A08388"/>
    <s v="6431 Corson Ave S"/>
    <s v="BLDG 1017BA01"/>
    <x v="0"/>
    <n v="86"/>
    <n v="51.6"/>
    <n v="34.4"/>
    <n v="86"/>
    <n v="43"/>
    <n v="43"/>
    <n v="64.5"/>
    <n v="34.4"/>
    <n v="51.6"/>
    <n v="25.8"/>
    <n v="60.199999999999996"/>
    <n v="17.2"/>
    <n v="68.8"/>
  </r>
  <r>
    <s v="YES"/>
    <s v="A04279"/>
    <s v="12303 N Division St"/>
    <s v="BLDG 6132GF01"/>
    <x v="2"/>
    <n v="22"/>
    <n v="13.2"/>
    <n v="8.8000000000000007"/>
    <n v="22"/>
    <n v="11"/>
    <n v="11"/>
    <n v="16.5"/>
    <n v="8.8000000000000007"/>
    <n v="13.2"/>
    <n v="6.6"/>
    <n v="15.399999999999999"/>
    <n v="4.4000000000000004"/>
    <n v="17.600000000000001"/>
  </r>
  <r>
    <s v="YES"/>
    <s v="A06192"/>
    <s v="2809 Rudkin Rd"/>
    <s v="BLDG 5039BA12"/>
    <x v="3"/>
    <n v="20"/>
    <n v="12"/>
    <n v="8"/>
    <n v="20"/>
    <n v="10"/>
    <n v="10"/>
    <n v="15"/>
    <n v="8"/>
    <n v="12"/>
    <n v="6"/>
    <n v="14"/>
    <n v="4"/>
    <n v="16"/>
  </r>
  <r>
    <s v="YES"/>
    <s v="A06906"/>
    <s v="1655 S 2nd Ave SW"/>
    <s v="BLDG 0034AE01"/>
    <x v="4"/>
    <n v="121"/>
    <n v="72.599999999999994"/>
    <n v="48.400000000000006"/>
    <n v="121"/>
    <n v="60.5"/>
    <n v="60.5"/>
    <n v="90.75"/>
    <n v="48.400000000000006"/>
    <n v="72.599999999999994"/>
    <n v="36.299999999999997"/>
    <n v="84.699999999999989"/>
    <n v="24.200000000000003"/>
    <n v="96.800000000000011"/>
  </r>
  <r>
    <s v="YES"/>
    <s v="A07118"/>
    <s v="2809 Rudkin Rd"/>
    <s v="BLDG 5039BA01"/>
    <x v="3"/>
    <n v="47"/>
    <n v="28.2"/>
    <n v="18.8"/>
    <n v="47"/>
    <n v="23.5"/>
    <n v="23.5"/>
    <n v="35.25"/>
    <n v="18.8"/>
    <n v="28.2"/>
    <n v="14.1"/>
    <n v="32.9"/>
    <n v="9.4"/>
    <n v="37.6"/>
  </r>
  <r>
    <s v="YES"/>
    <s v="A04606"/>
    <s v="9021 El Capitan Way"/>
    <s v="BLDG 1031GJ01"/>
    <x v="5"/>
    <n v="35"/>
    <n v="21"/>
    <n v="14"/>
    <n v="35"/>
    <n v="17.5"/>
    <n v="17.5"/>
    <n v="26.25"/>
    <n v="14"/>
    <n v="21"/>
    <n v="10.5"/>
    <n v="24.5"/>
    <n v="7"/>
    <n v="28"/>
  </r>
  <r>
    <s v="YES"/>
    <s v="A06311"/>
    <s v="Port Angeles Area 3 MF"/>
    <s v="Port Angeles Area Maint/Pe Office"/>
    <x v="6"/>
    <n v="44"/>
    <n v="26.4"/>
    <n v="17.600000000000001"/>
    <n v="44"/>
    <n v="22"/>
    <n v="22"/>
    <n v="33"/>
    <n v="17.600000000000001"/>
    <n v="26.4"/>
    <n v="13.2"/>
    <n v="30.799999999999997"/>
    <n v="8.8000000000000007"/>
    <n v="35.200000000000003"/>
  </r>
  <r>
    <s v="YES"/>
    <s v="A09291"/>
    <s v="Central Park Area 4 MF"/>
    <s v="Central Park Maint/Pe Office"/>
    <x v="7"/>
    <n v="56"/>
    <n v="33.6"/>
    <n v="22.400000000000002"/>
    <n v="56"/>
    <n v="28"/>
    <n v="28"/>
    <n v="42"/>
    <n v="22.400000000000002"/>
    <n v="33.6"/>
    <n v="16.8"/>
    <n v="39.199999999999996"/>
    <n v="11.200000000000001"/>
    <n v="44.800000000000004"/>
  </r>
  <r>
    <s v="YES"/>
    <s v="A07688"/>
    <s v="2824 N Mayfair St"/>
    <s v="BLDG 6032BA04"/>
    <x v="2"/>
    <n v="14"/>
    <n v="8.4"/>
    <n v="5.6000000000000005"/>
    <n v="14"/>
    <n v="7"/>
    <n v="7"/>
    <n v="10.5"/>
    <n v="5.6000000000000005"/>
    <n v="8.4"/>
    <n v="4.2"/>
    <n v="9.7999999999999989"/>
    <n v="2.8000000000000003"/>
    <n v="11.200000000000001"/>
  </r>
  <r>
    <s v="YES"/>
    <s v="A01747"/>
    <s v="6431 Corson Ave S"/>
    <s v="BLDG 1017BA09"/>
    <x v="0"/>
    <n v="3"/>
    <n v="1.7999999999999998"/>
    <n v="1.2000000000000002"/>
    <n v="3"/>
    <n v="1.5"/>
    <n v="1.5"/>
    <n v="2.25"/>
    <n v="1.2000000000000002"/>
    <n v="1.7999999999999998"/>
    <n v="0.89999999999999991"/>
    <n v="2.0999999999999996"/>
    <n v="0.60000000000000009"/>
    <n v="2.4000000000000004"/>
  </r>
  <r>
    <s v="YES"/>
    <s v="A01522"/>
    <s v="210 E Cleveland Ave"/>
    <s v="BLDG 6032BA08"/>
    <x v="2"/>
    <n v="10"/>
    <n v="6"/>
    <n v="4"/>
    <n v="10"/>
    <n v="5"/>
    <n v="5"/>
    <n v="7.5"/>
    <n v="4"/>
    <n v="6"/>
    <n v="3"/>
    <n v="7"/>
    <n v="2"/>
    <n v="8"/>
  </r>
  <r>
    <s v="YES"/>
    <s v="A07662"/>
    <s v="2809 Rudkin Rd"/>
    <s v="BLDG 5039BA11"/>
    <x v="3"/>
    <n v="4"/>
    <n v="2.4"/>
    <n v="1.6"/>
    <n v="4"/>
    <n v="2"/>
    <n v="2"/>
    <n v="3"/>
    <n v="1.6"/>
    <n v="2.4"/>
    <n v="1.2"/>
    <n v="2.8"/>
    <n v="0.8"/>
    <n v="3.2"/>
  </r>
  <r>
    <s v="YES"/>
    <s v="A25601"/>
    <s v="BURLINGTON SIGNALS SITE (PSE)"/>
    <s v="MT BAKER AREA ADMIN OFFICE"/>
    <x v="8"/>
    <n v="38"/>
    <n v="22.8"/>
    <n v="15.200000000000001"/>
    <n v="38"/>
    <n v="19"/>
    <n v="19"/>
    <n v="28.5"/>
    <n v="15.200000000000001"/>
    <n v="22.8"/>
    <n v="11.4"/>
    <n v="26.599999999999998"/>
    <n v="7.6000000000000005"/>
    <n v="30.400000000000002"/>
  </r>
  <r>
    <s v="YES"/>
    <s v="A02440"/>
    <s v="2809 Rudkin Rd"/>
    <s v="BLDG 5039BA18"/>
    <x v="3"/>
    <n v="20"/>
    <n v="12"/>
    <n v="8"/>
    <n v="20"/>
    <n v="10"/>
    <n v="10"/>
    <n v="15"/>
    <n v="8"/>
    <n v="12"/>
    <n v="6"/>
    <n v="14"/>
    <n v="4"/>
    <n v="16"/>
  </r>
  <r>
    <s v="YES"/>
    <s v="A09094"/>
    <s v="6431 Corson Ave S"/>
    <s v="BLDG 1017BA08"/>
    <x v="0"/>
    <n v="3"/>
    <n v="1.7999999999999998"/>
    <n v="1.2000000000000002"/>
    <n v="3"/>
    <n v="1.5"/>
    <n v="1.5"/>
    <n v="2.25"/>
    <n v="1.2000000000000002"/>
    <n v="1.7999999999999998"/>
    <n v="0.89999999999999991"/>
    <n v="2.0999999999999996"/>
    <n v="0.60000000000000009"/>
    <n v="2.4000000000000004"/>
  </r>
  <r>
    <s v="YES"/>
    <s v="A00891"/>
    <s v="2830 Euclid Ave"/>
    <s v="BLDG 2004BB08"/>
    <x v="9"/>
    <n v="16"/>
    <n v="9.6"/>
    <n v="6.4"/>
    <n v="16"/>
    <n v="8"/>
    <n v="8"/>
    <n v="12"/>
    <n v="6.4"/>
    <n v="9.6"/>
    <n v="4.8"/>
    <n v="11.2"/>
    <n v="3.2"/>
    <n v="12.8"/>
  </r>
  <r>
    <s v="YES"/>
    <s v="A05039"/>
    <s v="1411 Rush Rd"/>
    <s v="BLDG 4221CB09"/>
    <x v="10"/>
    <n v="0"/>
    <n v="0"/>
    <n v="0"/>
    <n v="0"/>
    <n v="0"/>
    <n v="0"/>
    <n v="0"/>
    <n v="0"/>
    <n v="0"/>
    <n v="0"/>
    <n v="0"/>
    <n v="0"/>
    <n v="0"/>
  </r>
  <r>
    <s v="YES"/>
    <s v="A06999"/>
    <s v="6431 Corson Ave S"/>
    <s v="BLDG 1017BA13"/>
    <x v="0"/>
    <n v="25"/>
    <n v="15"/>
    <n v="10"/>
    <n v="25"/>
    <n v="12.5"/>
    <n v="12.5"/>
    <n v="18.75"/>
    <n v="10"/>
    <n v="15"/>
    <n v="7.5"/>
    <n v="17.5"/>
    <n v="5"/>
    <n v="20"/>
  </r>
  <r>
    <s v="YES"/>
    <s v="A25565"/>
    <s v="2830 Euclid Ave"/>
    <s v="BLDG 2004BB01"/>
    <x v="9"/>
    <n v="124"/>
    <n v="74.399999999999991"/>
    <n v="49.6"/>
    <n v="124"/>
    <n v="62"/>
    <n v="62"/>
    <n v="93"/>
    <n v="49.6"/>
    <n v="74.399999999999991"/>
    <n v="37.199999999999996"/>
    <n v="86.8"/>
    <n v="24.8"/>
    <n v="99.2"/>
  </r>
  <r>
    <s v="YES"/>
    <s v="A20812"/>
    <s v="7702 Terminal St SW"/>
    <s v="BLDG 0034JA01"/>
    <x v="4"/>
    <n v="12"/>
    <n v="7.1999999999999993"/>
    <n v="4.8000000000000007"/>
    <n v="12"/>
    <n v="6"/>
    <n v="6"/>
    <n v="9"/>
    <n v="4.8000000000000007"/>
    <n v="7.1999999999999993"/>
    <n v="3.5999999999999996"/>
    <n v="8.3999999999999986"/>
    <n v="2.4000000000000004"/>
    <n v="9.6000000000000014"/>
  </r>
  <r>
    <s v="YES"/>
    <s v="A01191"/>
    <s v="2809 Rudkin Rd"/>
    <s v="BLDG 5039BA04"/>
    <x v="3"/>
    <n v="46"/>
    <n v="27.599999999999998"/>
    <n v="18.400000000000002"/>
    <n v="46"/>
    <n v="23"/>
    <n v="23"/>
    <n v="34.5"/>
    <n v="18.400000000000002"/>
    <n v="27.599999999999998"/>
    <n v="13.799999999999999"/>
    <n v="32.199999999999996"/>
    <n v="9.2000000000000011"/>
    <n v="36.800000000000004"/>
  </r>
  <r>
    <s v="YES"/>
    <s v="A08440"/>
    <s v="2809 Rudkin Rd"/>
    <s v="BLDG 5039BA10"/>
    <x v="3"/>
    <n v="6"/>
    <n v="3.5999999999999996"/>
    <n v="2.4000000000000004"/>
    <n v="6"/>
    <n v="3"/>
    <n v="3"/>
    <n v="4.5"/>
    <n v="2.4000000000000004"/>
    <n v="3.5999999999999996"/>
    <n v="1.7999999999999998"/>
    <n v="4.1999999999999993"/>
    <n v="1.2000000000000002"/>
    <n v="4.8000000000000007"/>
  </r>
  <r>
    <s v="YES"/>
    <s v="A05857"/>
    <s v="1816 N 4th Ave"/>
    <s v="BLDG 5311CA04"/>
    <x v="11"/>
    <n v="4"/>
    <n v="2.4"/>
    <n v="1.6"/>
    <n v="4"/>
    <n v="2"/>
    <n v="2"/>
    <n v="3"/>
    <n v="1.6"/>
    <n v="2.4"/>
    <n v="1.2"/>
    <n v="2.8"/>
    <n v="0.8"/>
    <n v="3.2"/>
  </r>
  <r>
    <s v="YES"/>
    <s v="A09331"/>
    <s v="1661 Fowler St"/>
    <s v="BLDG 5011GA01"/>
    <x v="12"/>
    <n v="28"/>
    <n v="16.8"/>
    <n v="11.200000000000001"/>
    <n v="28"/>
    <n v="14"/>
    <n v="14"/>
    <n v="21"/>
    <n v="11.200000000000001"/>
    <n v="16.8"/>
    <n v="8.4"/>
    <n v="19.599999999999998"/>
    <n v="5.6000000000000005"/>
    <n v="22.400000000000002"/>
  </r>
  <r>
    <s v="YES"/>
    <s v="A25706"/>
    <s v="2901 S 40th St"/>
    <s v="BLDG 3027GI01"/>
    <x v="13"/>
    <n v="26"/>
    <n v="15.6"/>
    <n v="10.4"/>
    <n v="26"/>
    <n v="13"/>
    <n v="13"/>
    <n v="19.5"/>
    <n v="10.4"/>
    <n v="15.6"/>
    <n v="7.8"/>
    <n v="18.2"/>
    <n v="5.2"/>
    <n v="20.8"/>
  </r>
  <r>
    <s v="YES"/>
    <s v="A04226"/>
    <s v="2214 R W Johnson Blvd SW"/>
    <s v="BLDG 3134DL04"/>
    <x v="4"/>
    <n v="43"/>
    <n v="25.8"/>
    <n v="17.2"/>
    <n v="43"/>
    <n v="21.5"/>
    <n v="21.5"/>
    <n v="32.25"/>
    <n v="17.2"/>
    <n v="25.8"/>
    <n v="12.9"/>
    <n v="30.099999999999998"/>
    <n v="8.6"/>
    <n v="34.4"/>
  </r>
  <r>
    <s v="YES"/>
    <s v="A05941"/>
    <s v="7914 Martin Way"/>
    <s v="BLDG 3034GC01, Suite E"/>
    <x v="1"/>
    <n v="29"/>
    <n v="17.399999999999999"/>
    <n v="11.600000000000001"/>
    <n v="29"/>
    <n v="14.5"/>
    <n v="14.5"/>
    <n v="21.75"/>
    <n v="11.600000000000001"/>
    <n v="17.399999999999999"/>
    <n v="8.6999999999999993"/>
    <n v="20.299999999999997"/>
    <n v="5.8000000000000007"/>
    <n v="23.200000000000003"/>
  </r>
  <r>
    <s v="YES"/>
    <s v="A07611"/>
    <s v="2809 Rudkin Rd"/>
    <s v="BLDG 5039BA29"/>
    <x v="3"/>
    <n v="25"/>
    <n v="15"/>
    <n v="10"/>
    <n v="25"/>
    <n v="12.5"/>
    <n v="12.5"/>
    <n v="18.75"/>
    <n v="10"/>
    <n v="15"/>
    <n v="7.5"/>
    <n v="17.5"/>
    <n v="5"/>
    <n v="20"/>
  </r>
  <r>
    <s v="YES"/>
    <s v="A03807"/>
    <s v="460 Stuart Rd"/>
    <s v="BLDG 1037GB01"/>
    <x v="14"/>
    <n v="34"/>
    <n v="20.399999999999999"/>
    <n v="13.600000000000001"/>
    <n v="34"/>
    <n v="17"/>
    <n v="17"/>
    <n v="25.5"/>
    <n v="13.600000000000001"/>
    <n v="20.399999999999999"/>
    <n v="10.199999999999999"/>
    <n v="23.799999999999997"/>
    <n v="6.8000000000000007"/>
    <n v="27.200000000000003"/>
  </r>
  <r>
    <s v="YES"/>
    <s v="A03289"/>
    <s v="9029 El Capitan Way"/>
    <s v="BLDG 1031GJ04"/>
    <x v="5"/>
    <n v="35"/>
    <n v="21"/>
    <n v="14"/>
    <n v="35"/>
    <n v="17.5"/>
    <n v="17.5"/>
    <n v="26.25"/>
    <n v="14"/>
    <n v="21"/>
    <n v="10.5"/>
    <n v="24.5"/>
    <n v="7"/>
    <n v="28"/>
  </r>
  <r>
    <s v="YES"/>
    <s v="A08992"/>
    <s v="1109 E Hickox Rd"/>
    <s v="BLDG 1229CA06"/>
    <x v="15"/>
    <n v="34"/>
    <n v="20.399999999999999"/>
    <n v="13.600000000000001"/>
    <n v="34"/>
    <n v="17"/>
    <n v="17"/>
    <n v="25.5"/>
    <n v="13.600000000000001"/>
    <n v="20.399999999999999"/>
    <n v="10.199999999999999"/>
    <n v="23.799999999999997"/>
    <n v="6.8000000000000007"/>
    <n v="27.200000000000003"/>
  </r>
  <r>
    <s v="YES"/>
    <s v="A03976"/>
    <s v="821 Airport Ct SE"/>
    <s v="BLDG 3034GD01"/>
    <x v="16"/>
    <n v="30"/>
    <n v="18"/>
    <n v="12"/>
    <n v="30"/>
    <n v="15"/>
    <n v="15"/>
    <n v="22.5"/>
    <n v="12"/>
    <n v="18"/>
    <n v="9"/>
    <n v="21"/>
    <n v="6"/>
    <n v="24"/>
  </r>
  <r>
    <s v="YES"/>
    <s v="A08557"/>
    <s v="230 E Cleveland Ave"/>
    <s v="BLDG 6032BA17"/>
    <x v="2"/>
    <n v="16"/>
    <n v="9.6"/>
    <n v="6.4"/>
    <n v="16"/>
    <n v="8"/>
    <n v="8"/>
    <n v="12"/>
    <n v="6.4"/>
    <n v="9.6"/>
    <n v="4.8"/>
    <n v="11.2"/>
    <n v="3.2"/>
    <n v="12.8"/>
  </r>
  <r>
    <s v="YES"/>
    <s v="A09285"/>
    <s v="11018 NE 51st Cir"/>
    <s v="BLDG 4006BC01"/>
    <x v="17"/>
    <n v="182"/>
    <n v="109.2"/>
    <n v="72.8"/>
    <n v="182"/>
    <n v="91"/>
    <n v="91"/>
    <n v="136.5"/>
    <n v="72.8"/>
    <n v="109.2"/>
    <n v="54.6"/>
    <n v="127.39999999999999"/>
    <n v="36.4"/>
    <n v="145.6"/>
  </r>
  <r>
    <s v="YES"/>
    <s v="A02226"/>
    <s v="8293 Spring Creek Rd SE"/>
    <s v="BLDG 3218CB06"/>
    <x v="18"/>
    <n v="32"/>
    <n v="19.2"/>
    <n v="12.8"/>
    <n v="32"/>
    <n v="16"/>
    <n v="16"/>
    <n v="24"/>
    <n v="12.8"/>
    <n v="19.2"/>
    <n v="9.6"/>
    <n v="22.4"/>
    <n v="6.4"/>
    <n v="25.6"/>
  </r>
  <r>
    <s v="YES"/>
    <s v="A01236"/>
    <s v="2809 Rudkin Rd"/>
    <s v="BLDG 5039BA26"/>
    <x v="3"/>
    <n v="30"/>
    <n v="18"/>
    <n v="12"/>
    <n v="30"/>
    <n v="15"/>
    <n v="15"/>
    <n v="22.5"/>
    <n v="12"/>
    <n v="18"/>
    <n v="9"/>
    <n v="21"/>
    <n v="6"/>
    <n v="24"/>
  </r>
  <r>
    <s v="YES"/>
    <s v="A05809"/>
    <s v="9025 El Capitan Way"/>
    <s v="BLDG 1031GJ03"/>
    <x v="5"/>
    <n v="28"/>
    <n v="16.8"/>
    <n v="11.200000000000001"/>
    <n v="28"/>
    <n v="14"/>
    <n v="14"/>
    <n v="21"/>
    <n v="11.200000000000001"/>
    <n v="16.8"/>
    <n v="8.4"/>
    <n v="19.599999999999998"/>
    <n v="5.6000000000000005"/>
    <n v="22.400000000000002"/>
  </r>
  <r>
    <s v="YES"/>
    <s v="A08267"/>
    <s v="310 Maple Park Ave SE"/>
    <s v="BLDG 1"/>
    <x v="16"/>
    <n v="686"/>
    <n v="411.59999999999997"/>
    <n v="274.40000000000003"/>
    <n v="686"/>
    <n v="343"/>
    <n v="343"/>
    <n v="514.5"/>
    <n v="274.40000000000003"/>
    <n v="411.59999999999997"/>
    <n v="205.79999999999998"/>
    <n v="480.2"/>
    <n v="137.20000000000002"/>
    <n v="548.80000000000007"/>
  </r>
  <r>
    <s v="YES"/>
    <s v="A01413"/>
    <s v="15700 Dayton Ave N"/>
    <s v="BLDG 1017BM01"/>
    <x v="19"/>
    <n v="494"/>
    <n v="296.39999999999998"/>
    <n v="197.60000000000002"/>
    <n v="494"/>
    <n v="247"/>
    <n v="247"/>
    <n v="370.5"/>
    <n v="197.60000000000002"/>
    <n v="296.39999999999998"/>
    <n v="148.19999999999999"/>
    <n v="345.79999999999995"/>
    <n v="98.800000000000011"/>
    <n v="395.20000000000005"/>
  </r>
  <r>
    <s v="YES"/>
    <s v="A10863"/>
    <s v="370 Keechelus Launch Rd"/>
    <s v="BLDG 5119DE01"/>
    <x v="20"/>
    <n v="32"/>
    <n v="19.2"/>
    <n v="12.8"/>
    <n v="32"/>
    <n v="16"/>
    <n v="16"/>
    <n v="24"/>
    <n v="12.8"/>
    <n v="19.2"/>
    <n v="9.6"/>
    <n v="22.4"/>
    <n v="6.4"/>
    <n v="25.6"/>
  </r>
  <r>
    <s v="YES"/>
    <s v="A08025"/>
    <s v="1411 Rush Rd"/>
    <s v="BLDG 4221CB01"/>
    <x v="10"/>
    <n v="62"/>
    <n v="37.199999999999996"/>
    <n v="24.8"/>
    <n v="62"/>
    <n v="31"/>
    <n v="31"/>
    <n v="46.5"/>
    <n v="24.8"/>
    <n v="37.199999999999996"/>
    <n v="18.599999999999998"/>
    <n v="43.4"/>
    <n v="12.4"/>
    <n v="49.6"/>
  </r>
  <r>
    <s v="YES"/>
    <s v="A00125"/>
    <s v="218 E Cleveland St"/>
    <s v="BLDG 6032BA12"/>
    <x v="2"/>
    <n v="3"/>
    <n v="1.7999999999999998"/>
    <n v="1.2000000000000002"/>
    <n v="3"/>
    <n v="1.5"/>
    <n v="1.5"/>
    <n v="2.25"/>
    <n v="1.2000000000000002"/>
    <n v="1.7999999999999998"/>
    <n v="0.89999999999999991"/>
    <n v="2.0999999999999996"/>
    <n v="0.60000000000000009"/>
    <n v="2.4000000000000004"/>
  </r>
  <r>
    <s v="YES"/>
    <s v="A01371"/>
    <s v="2400 Talley Way"/>
    <s v="BLDG 4108DJ11"/>
    <x v="21"/>
    <n v="25"/>
    <n v="15"/>
    <n v="10"/>
    <n v="25"/>
    <n v="12.5"/>
    <n v="12.5"/>
    <n v="18.75"/>
    <n v="10"/>
    <n v="15"/>
    <n v="7.5"/>
    <n v="17.5"/>
    <n v="5"/>
    <n v="20"/>
  </r>
  <r>
    <s v="YES"/>
    <s v="A00771"/>
    <s v="2809 Rudkin Rd"/>
    <s v="BLDG 5039BA07"/>
    <x v="3"/>
    <n v="4"/>
    <n v="2.4"/>
    <n v="1.6"/>
    <n v="4"/>
    <n v="2"/>
    <n v="2"/>
    <n v="3"/>
    <n v="1.6"/>
    <n v="2.4"/>
    <n v="1.2"/>
    <n v="2.8"/>
    <n v="0.8"/>
    <n v="3.2"/>
  </r>
  <r>
    <s v="YES"/>
    <s v="A05265"/>
    <s v="7345 Linderson Way SW"/>
    <s v="EDNA GOODRICH"/>
    <x v="4"/>
    <n v="423"/>
    <n v="253.79999999999998"/>
    <n v="169.20000000000002"/>
    <n v="423"/>
    <n v="211.5"/>
    <n v="211.5"/>
    <n v="317.25"/>
    <n v="169.20000000000002"/>
    <n v="253.79999999999998"/>
    <n v="126.89999999999999"/>
    <n v="296.09999999999997"/>
    <n v="84.600000000000009"/>
    <n v="338.40000000000003"/>
  </r>
  <r>
    <s v="YES"/>
    <s v="A01066"/>
    <s v="2714 N Mayfair St"/>
    <s v="BLDG 6032BA15"/>
    <x v="2"/>
    <n v="123"/>
    <n v="73.8"/>
    <n v="49.2"/>
    <n v="123"/>
    <n v="61.5"/>
    <n v="61.5"/>
    <n v="92.25"/>
    <n v="49.2"/>
    <n v="73.8"/>
    <n v="36.9"/>
    <n v="86.1"/>
    <n v="24.6"/>
    <n v="98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927CD9-EE3D-4188-8214-9E0E2C2B24CA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City">
  <location ref="A3:B26" firstHeaderRow="1" firstDataRow="1" firstDataCol="1"/>
  <pivotFields count="18">
    <pivotField showAll="0"/>
    <pivotField showAll="0"/>
    <pivotField showAll="0"/>
    <pivotField showAll="0"/>
    <pivotField axis="axisRow" showAll="0">
      <items count="23">
        <item x="7"/>
        <item x="14"/>
        <item x="8"/>
        <item x="10"/>
        <item x="5"/>
        <item x="21"/>
        <item x="1"/>
        <item x="15"/>
        <item x="16"/>
        <item x="11"/>
        <item x="6"/>
        <item x="18"/>
        <item x="12"/>
        <item x="0"/>
        <item x="19"/>
        <item x="20"/>
        <item x="2"/>
        <item x="13"/>
        <item x="4"/>
        <item x="3"/>
        <item x="17"/>
        <item x="9"/>
        <item t="default"/>
      </items>
    </pivotField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4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Total Staff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4537FC-9C0D-4B98-A453-A54CF5E932FA}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">
  <location ref="A3:C26" firstHeaderRow="0" firstDataRow="1" firstDataCol="1"/>
  <pivotFields count="18">
    <pivotField showAll="0"/>
    <pivotField showAll="0"/>
    <pivotField showAll="0"/>
    <pivotField showAll="0"/>
    <pivotField axis="axisRow" showAll="0">
      <items count="23">
        <item x="7"/>
        <item x="14"/>
        <item x="8"/>
        <item x="10"/>
        <item x="5"/>
        <item x="21"/>
        <item x="1"/>
        <item x="15"/>
        <item x="16"/>
        <item x="11"/>
        <item x="6"/>
        <item x="18"/>
        <item x="12"/>
        <item x="0"/>
        <item x="19"/>
        <item x="20"/>
        <item x="2"/>
        <item x="13"/>
        <item x="4"/>
        <item x="3"/>
        <item x="17"/>
        <item x="9"/>
        <item t="default"/>
      </items>
    </pivotField>
    <pivotField numFmtId="164" showAll="0"/>
    <pivotField dataField="1"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4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sident Users _x000a_Assumed 60% Onsite" fld="6" baseField="0" baseItem="0"/>
    <dataField name="Sum of Externally Mobile Users _x000a_Assumed 40% Teleworking" fld="7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2-09-12T19:14:34.03" personId="{75153A5E-DD3B-427D-898E-F1D6927D40A0}" id="{F603F5B3-34D0-4AF7-9827-79ED0485777D}">
    <text>Need to get clarity from Steve on zero count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E8CB-C4A1-43C1-8473-841936EF52A5}">
  <dimension ref="A2:B26"/>
  <sheetViews>
    <sheetView workbookViewId="0">
      <selection activeCell="I21" sqref="I21"/>
    </sheetView>
  </sheetViews>
  <sheetFormatPr defaultRowHeight="14.5" x14ac:dyDescent="0.35"/>
  <cols>
    <col min="1" max="1" width="15.26953125" bestFit="1" customWidth="1"/>
    <col min="2" max="2" width="26.1796875" bestFit="1" customWidth="1"/>
  </cols>
  <sheetData>
    <row r="2" spans="1:2" x14ac:dyDescent="0.35">
      <c r="A2" t="s">
        <v>186</v>
      </c>
    </row>
    <row r="3" spans="1:2" x14ac:dyDescent="0.35">
      <c r="A3" s="17" t="s">
        <v>4</v>
      </c>
      <c r="B3" t="s">
        <v>185</v>
      </c>
    </row>
    <row r="4" spans="1:2" x14ac:dyDescent="0.35">
      <c r="A4" s="18" t="s">
        <v>58</v>
      </c>
      <c r="B4" s="19">
        <v>56</v>
      </c>
    </row>
    <row r="5" spans="1:2" x14ac:dyDescent="0.35">
      <c r="A5" s="18" t="s">
        <v>119</v>
      </c>
      <c r="B5" s="19">
        <v>34</v>
      </c>
    </row>
    <row r="6" spans="1:2" x14ac:dyDescent="0.35">
      <c r="A6" s="18" t="s">
        <v>72</v>
      </c>
      <c r="B6" s="19">
        <v>38</v>
      </c>
    </row>
    <row r="7" spans="1:2" x14ac:dyDescent="0.35">
      <c r="A7" s="18" t="s">
        <v>84</v>
      </c>
      <c r="B7" s="19">
        <v>62</v>
      </c>
    </row>
    <row r="8" spans="1:2" x14ac:dyDescent="0.35">
      <c r="A8" s="18" t="s">
        <v>50</v>
      </c>
      <c r="B8" s="19">
        <v>98</v>
      </c>
    </row>
    <row r="9" spans="1:2" x14ac:dyDescent="0.35">
      <c r="A9" s="18" t="s">
        <v>166</v>
      </c>
      <c r="B9" s="19">
        <v>25</v>
      </c>
    </row>
    <row r="10" spans="1:2" x14ac:dyDescent="0.35">
      <c r="A10" s="18" t="s">
        <v>26</v>
      </c>
      <c r="B10" s="19">
        <v>204</v>
      </c>
    </row>
    <row r="11" spans="1:2" x14ac:dyDescent="0.35">
      <c r="A11" s="18" t="s">
        <v>126</v>
      </c>
      <c r="B11" s="19">
        <v>34</v>
      </c>
    </row>
    <row r="12" spans="1:2" x14ac:dyDescent="0.35">
      <c r="A12" s="18" t="s">
        <v>130</v>
      </c>
      <c r="B12" s="19">
        <v>716</v>
      </c>
    </row>
    <row r="13" spans="1:2" x14ac:dyDescent="0.35">
      <c r="A13" s="18" t="s">
        <v>99</v>
      </c>
      <c r="B13" s="19">
        <v>4</v>
      </c>
    </row>
    <row r="14" spans="1:2" x14ac:dyDescent="0.35">
      <c r="A14" s="18" t="s">
        <v>54</v>
      </c>
      <c r="B14" s="19">
        <v>44</v>
      </c>
    </row>
    <row r="15" spans="1:2" x14ac:dyDescent="0.35">
      <c r="A15" s="18" t="s">
        <v>141</v>
      </c>
      <c r="B15" s="19">
        <v>32</v>
      </c>
    </row>
    <row r="16" spans="1:2" x14ac:dyDescent="0.35">
      <c r="A16" s="18" t="s">
        <v>103</v>
      </c>
      <c r="B16" s="19">
        <v>28</v>
      </c>
    </row>
    <row r="17" spans="1:2" x14ac:dyDescent="0.35">
      <c r="A17" s="18" t="s">
        <v>22</v>
      </c>
      <c r="B17" s="19">
        <v>473</v>
      </c>
    </row>
    <row r="18" spans="1:2" x14ac:dyDescent="0.35">
      <c r="A18" s="18" t="s">
        <v>153</v>
      </c>
      <c r="B18" s="19">
        <v>494</v>
      </c>
    </row>
    <row r="19" spans="1:2" x14ac:dyDescent="0.35">
      <c r="A19" s="18" t="s">
        <v>157</v>
      </c>
      <c r="B19" s="19">
        <v>32</v>
      </c>
    </row>
    <row r="20" spans="1:2" x14ac:dyDescent="0.35">
      <c r="A20" s="18" t="s">
        <v>30</v>
      </c>
      <c r="B20" s="19">
        <v>245</v>
      </c>
    </row>
    <row r="21" spans="1:2" x14ac:dyDescent="0.35">
      <c r="A21" s="18" t="s">
        <v>107</v>
      </c>
      <c r="B21" s="19">
        <v>26</v>
      </c>
    </row>
    <row r="22" spans="1:2" x14ac:dyDescent="0.35">
      <c r="A22" s="18" t="s">
        <v>44</v>
      </c>
      <c r="B22" s="19">
        <v>599</v>
      </c>
    </row>
    <row r="23" spans="1:2" x14ac:dyDescent="0.35">
      <c r="A23" s="18" t="s">
        <v>40</v>
      </c>
      <c r="B23" s="19">
        <v>202</v>
      </c>
    </row>
    <row r="24" spans="1:2" x14ac:dyDescent="0.35">
      <c r="A24" s="18" t="s">
        <v>137</v>
      </c>
      <c r="B24" s="19">
        <v>182</v>
      </c>
    </row>
    <row r="25" spans="1:2" x14ac:dyDescent="0.35">
      <c r="A25" s="18" t="s">
        <v>80</v>
      </c>
      <c r="B25" s="19">
        <v>140</v>
      </c>
    </row>
    <row r="26" spans="1:2" x14ac:dyDescent="0.35">
      <c r="A26" s="18" t="s">
        <v>184</v>
      </c>
      <c r="B26" s="19">
        <v>3768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5AAB-98DB-4E1C-80B1-747490C37045}">
  <dimension ref="A3:C26"/>
  <sheetViews>
    <sheetView topLeftCell="B1" workbookViewId="0">
      <selection activeCell="H30" sqref="H30"/>
    </sheetView>
  </sheetViews>
  <sheetFormatPr defaultRowHeight="14.5" x14ac:dyDescent="0.35"/>
  <cols>
    <col min="1" max="1" width="15.26953125" bestFit="1" customWidth="1"/>
    <col min="2" max="2" width="39.90625" bestFit="1" customWidth="1"/>
    <col min="3" max="3" width="52.90625" bestFit="1" customWidth="1"/>
  </cols>
  <sheetData>
    <row r="3" spans="1:3" x14ac:dyDescent="0.35">
      <c r="A3" s="17" t="s">
        <v>183</v>
      </c>
      <c r="B3" t="s">
        <v>187</v>
      </c>
      <c r="C3" t="s">
        <v>188</v>
      </c>
    </row>
    <row r="4" spans="1:3" x14ac:dyDescent="0.35">
      <c r="A4" s="18" t="s">
        <v>58</v>
      </c>
      <c r="B4" s="19">
        <v>33.6</v>
      </c>
      <c r="C4" s="19">
        <v>22.400000000000002</v>
      </c>
    </row>
    <row r="5" spans="1:3" x14ac:dyDescent="0.35">
      <c r="A5" s="18" t="s">
        <v>119</v>
      </c>
      <c r="B5" s="19">
        <v>20.399999999999999</v>
      </c>
      <c r="C5" s="19">
        <v>13.600000000000001</v>
      </c>
    </row>
    <row r="6" spans="1:3" x14ac:dyDescent="0.35">
      <c r="A6" s="18" t="s">
        <v>72</v>
      </c>
      <c r="B6" s="19">
        <v>22.8</v>
      </c>
      <c r="C6" s="19">
        <v>15.200000000000001</v>
      </c>
    </row>
    <row r="7" spans="1:3" x14ac:dyDescent="0.35">
      <c r="A7" s="18" t="s">
        <v>84</v>
      </c>
      <c r="B7" s="19">
        <v>37.199999999999996</v>
      </c>
      <c r="C7" s="19">
        <v>24.8</v>
      </c>
    </row>
    <row r="8" spans="1:3" x14ac:dyDescent="0.35">
      <c r="A8" s="18" t="s">
        <v>50</v>
      </c>
      <c r="B8" s="19">
        <v>58.8</v>
      </c>
      <c r="C8" s="19">
        <v>39.200000000000003</v>
      </c>
    </row>
    <row r="9" spans="1:3" x14ac:dyDescent="0.35">
      <c r="A9" s="18" t="s">
        <v>166</v>
      </c>
      <c r="B9" s="19">
        <v>15</v>
      </c>
      <c r="C9" s="19">
        <v>10</v>
      </c>
    </row>
    <row r="10" spans="1:3" x14ac:dyDescent="0.35">
      <c r="A10" s="18" t="s">
        <v>26</v>
      </c>
      <c r="B10" s="19">
        <v>122.4</v>
      </c>
      <c r="C10" s="19">
        <v>81.599999999999994</v>
      </c>
    </row>
    <row r="11" spans="1:3" x14ac:dyDescent="0.35">
      <c r="A11" s="18" t="s">
        <v>126</v>
      </c>
      <c r="B11" s="19">
        <v>20.399999999999999</v>
      </c>
      <c r="C11" s="19">
        <v>13.600000000000001</v>
      </c>
    </row>
    <row r="12" spans="1:3" x14ac:dyDescent="0.35">
      <c r="A12" s="18" t="s">
        <v>130</v>
      </c>
      <c r="B12" s="19">
        <v>429.59999999999997</v>
      </c>
      <c r="C12" s="19">
        <v>286.40000000000003</v>
      </c>
    </row>
    <row r="13" spans="1:3" x14ac:dyDescent="0.35">
      <c r="A13" s="18" t="s">
        <v>99</v>
      </c>
      <c r="B13" s="19">
        <v>2.4</v>
      </c>
      <c r="C13" s="19">
        <v>1.6</v>
      </c>
    </row>
    <row r="14" spans="1:3" x14ac:dyDescent="0.35">
      <c r="A14" s="18" t="s">
        <v>54</v>
      </c>
      <c r="B14" s="19">
        <v>26.4</v>
      </c>
      <c r="C14" s="19">
        <v>17.600000000000001</v>
      </c>
    </row>
    <row r="15" spans="1:3" x14ac:dyDescent="0.35">
      <c r="A15" s="18" t="s">
        <v>141</v>
      </c>
      <c r="B15" s="19">
        <v>19.2</v>
      </c>
      <c r="C15" s="19">
        <v>12.8</v>
      </c>
    </row>
    <row r="16" spans="1:3" x14ac:dyDescent="0.35">
      <c r="A16" s="18" t="s">
        <v>103</v>
      </c>
      <c r="B16" s="19">
        <v>16.8</v>
      </c>
      <c r="C16" s="19">
        <v>11.200000000000001</v>
      </c>
    </row>
    <row r="17" spans="1:3" x14ac:dyDescent="0.35">
      <c r="A17" s="18" t="s">
        <v>22</v>
      </c>
      <c r="B17" s="19">
        <v>283.8</v>
      </c>
      <c r="C17" s="19">
        <v>189.2</v>
      </c>
    </row>
    <row r="18" spans="1:3" x14ac:dyDescent="0.35">
      <c r="A18" s="18" t="s">
        <v>153</v>
      </c>
      <c r="B18" s="19">
        <v>296.39999999999998</v>
      </c>
      <c r="C18" s="19">
        <v>197.60000000000002</v>
      </c>
    </row>
    <row r="19" spans="1:3" x14ac:dyDescent="0.35">
      <c r="A19" s="18" t="s">
        <v>157</v>
      </c>
      <c r="B19" s="19">
        <v>19.2</v>
      </c>
      <c r="C19" s="19">
        <v>12.8</v>
      </c>
    </row>
    <row r="20" spans="1:3" x14ac:dyDescent="0.35">
      <c r="A20" s="18" t="s">
        <v>30</v>
      </c>
      <c r="B20" s="19">
        <v>147</v>
      </c>
      <c r="C20" s="19">
        <v>98</v>
      </c>
    </row>
    <row r="21" spans="1:3" x14ac:dyDescent="0.35">
      <c r="A21" s="18" t="s">
        <v>107</v>
      </c>
      <c r="B21" s="19">
        <v>15.6</v>
      </c>
      <c r="C21" s="19">
        <v>10.4</v>
      </c>
    </row>
    <row r="22" spans="1:3" x14ac:dyDescent="0.35">
      <c r="A22" s="18" t="s">
        <v>44</v>
      </c>
      <c r="B22" s="19">
        <v>359.4</v>
      </c>
      <c r="C22" s="19">
        <v>239.60000000000002</v>
      </c>
    </row>
    <row r="23" spans="1:3" x14ac:dyDescent="0.35">
      <c r="A23" s="18" t="s">
        <v>40</v>
      </c>
      <c r="B23" s="19">
        <v>121.2</v>
      </c>
      <c r="C23" s="19">
        <v>80.800000000000011</v>
      </c>
    </row>
    <row r="24" spans="1:3" x14ac:dyDescent="0.35">
      <c r="A24" s="18" t="s">
        <v>137</v>
      </c>
      <c r="B24" s="19">
        <v>109.2</v>
      </c>
      <c r="C24" s="19">
        <v>72.8</v>
      </c>
    </row>
    <row r="25" spans="1:3" x14ac:dyDescent="0.35">
      <c r="A25" s="18" t="s">
        <v>80</v>
      </c>
      <c r="B25" s="19">
        <v>83.999999999999986</v>
      </c>
      <c r="C25" s="19">
        <v>56</v>
      </c>
    </row>
    <row r="26" spans="1:3" x14ac:dyDescent="0.35">
      <c r="A26" s="18" t="s">
        <v>184</v>
      </c>
      <c r="B26" s="19">
        <v>2260.7999999999993</v>
      </c>
      <c r="C26" s="19">
        <v>1507.1999999999998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771B-C235-45FD-9C21-75AD7B024FBF}">
  <sheetPr>
    <pageSetUpPr fitToPage="1"/>
  </sheetPr>
  <dimension ref="A1:R61"/>
  <sheetViews>
    <sheetView tabSelected="1" workbookViewId="0">
      <selection activeCell="E1" sqref="E1"/>
    </sheetView>
  </sheetViews>
  <sheetFormatPr defaultRowHeight="14.5" x14ac:dyDescent="0.35"/>
  <cols>
    <col min="1" max="2" width="12.54296875" customWidth="1"/>
    <col min="3" max="3" width="28.7265625" bestFit="1" customWidth="1"/>
    <col min="4" max="4" width="30.54296875" bestFit="1" customWidth="1"/>
    <col min="5" max="5" width="15.26953125" bestFit="1" customWidth="1"/>
    <col min="6" max="18" width="15.54296875" customWidth="1"/>
  </cols>
  <sheetData>
    <row r="1" spans="1:18" ht="39.65" customHeight="1" x14ac:dyDescent="0.35">
      <c r="A1" s="16" t="s">
        <v>189</v>
      </c>
    </row>
    <row r="2" spans="1:18" ht="58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9" t="s">
        <v>12</v>
      </c>
      <c r="N2" s="9" t="s">
        <v>13</v>
      </c>
      <c r="O2" s="10" t="s">
        <v>14</v>
      </c>
      <c r="P2" s="10" t="s">
        <v>15</v>
      </c>
      <c r="Q2" s="11" t="s">
        <v>16</v>
      </c>
      <c r="R2" s="11" t="s">
        <v>17</v>
      </c>
    </row>
    <row r="3" spans="1:18" x14ac:dyDescent="0.3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4">
        <v>356</v>
      </c>
      <c r="G3" s="5">
        <f>F3*60%</f>
        <v>213.6</v>
      </c>
      <c r="H3" s="5">
        <f t="shared" ref="H3:H34" si="0">F3*40%</f>
        <v>142.4</v>
      </c>
      <c r="I3" s="5">
        <f>SUM(G3:H3)</f>
        <v>356</v>
      </c>
      <c r="J3" s="5">
        <f t="shared" ref="J3:J34" si="1">F3*50%</f>
        <v>178</v>
      </c>
      <c r="K3" s="5">
        <f t="shared" ref="K3:K34" si="2">F3*50%</f>
        <v>178</v>
      </c>
      <c r="L3" s="5">
        <f>SUM(J3+(K3/2))</f>
        <v>267</v>
      </c>
      <c r="M3" s="5">
        <f t="shared" ref="M3:M34" si="3">F3*40%</f>
        <v>142.4</v>
      </c>
      <c r="N3" s="5">
        <f t="shared" ref="N3:N34" si="4">F3*60%</f>
        <v>213.6</v>
      </c>
      <c r="O3" s="5">
        <f t="shared" ref="O3:O34" si="5">F3*30%</f>
        <v>106.8</v>
      </c>
      <c r="P3" s="5">
        <f t="shared" ref="P3:P34" si="6">F3*70%</f>
        <v>249.2</v>
      </c>
      <c r="Q3" s="5">
        <f t="shared" ref="Q3:Q34" si="7">F3*20%</f>
        <v>71.2</v>
      </c>
      <c r="R3" s="5">
        <f t="shared" ref="R3:R34" si="8">F3*80%</f>
        <v>284.8</v>
      </c>
    </row>
    <row r="4" spans="1:18" x14ac:dyDescent="0.35">
      <c r="A4" s="1" t="s">
        <v>18</v>
      </c>
      <c r="B4" s="1" t="s">
        <v>23</v>
      </c>
      <c r="C4" s="1" t="s">
        <v>24</v>
      </c>
      <c r="D4" s="1" t="s">
        <v>25</v>
      </c>
      <c r="E4" s="1" t="s">
        <v>26</v>
      </c>
      <c r="F4" s="4">
        <v>175</v>
      </c>
      <c r="G4" s="5">
        <f t="shared" ref="G4:G51" si="9">F4*60%</f>
        <v>105</v>
      </c>
      <c r="H4" s="5">
        <f t="shared" si="0"/>
        <v>70</v>
      </c>
      <c r="I4" s="5">
        <f t="shared" ref="I4:I51" si="10">SUM(G4:H4)</f>
        <v>175</v>
      </c>
      <c r="J4" s="5">
        <f t="shared" si="1"/>
        <v>87.5</v>
      </c>
      <c r="K4" s="5">
        <f t="shared" si="2"/>
        <v>87.5</v>
      </c>
      <c r="L4" s="5">
        <f t="shared" ref="L4:L51" si="11">SUM(J4+(K4/2))</f>
        <v>131.25</v>
      </c>
      <c r="M4" s="5">
        <f t="shared" si="3"/>
        <v>70</v>
      </c>
      <c r="N4" s="5">
        <f t="shared" si="4"/>
        <v>105</v>
      </c>
      <c r="O4" s="5">
        <f t="shared" si="5"/>
        <v>52.5</v>
      </c>
      <c r="P4" s="5">
        <f t="shared" si="6"/>
        <v>122.49999999999999</v>
      </c>
      <c r="Q4" s="5">
        <f t="shared" si="7"/>
        <v>35</v>
      </c>
      <c r="R4" s="5">
        <f t="shared" si="8"/>
        <v>140</v>
      </c>
    </row>
    <row r="5" spans="1:18" x14ac:dyDescent="0.35">
      <c r="A5" s="1" t="s">
        <v>18</v>
      </c>
      <c r="B5" s="1" t="s">
        <v>27</v>
      </c>
      <c r="C5" s="1" t="s">
        <v>28</v>
      </c>
      <c r="D5" s="1" t="s">
        <v>29</v>
      </c>
      <c r="E5" s="1" t="s">
        <v>30</v>
      </c>
      <c r="F5" s="4">
        <v>57</v>
      </c>
      <c r="G5" s="5">
        <f t="shared" si="9"/>
        <v>34.199999999999996</v>
      </c>
      <c r="H5" s="5">
        <f t="shared" si="0"/>
        <v>22.8</v>
      </c>
      <c r="I5" s="5">
        <f t="shared" si="10"/>
        <v>57</v>
      </c>
      <c r="J5" s="5">
        <f t="shared" si="1"/>
        <v>28.5</v>
      </c>
      <c r="K5" s="5">
        <f t="shared" si="2"/>
        <v>28.5</v>
      </c>
      <c r="L5" s="5">
        <f t="shared" si="11"/>
        <v>42.75</v>
      </c>
      <c r="M5" s="5">
        <f t="shared" si="3"/>
        <v>22.8</v>
      </c>
      <c r="N5" s="5">
        <f t="shared" si="4"/>
        <v>34.199999999999996</v>
      </c>
      <c r="O5" s="5">
        <f t="shared" si="5"/>
        <v>17.099999999999998</v>
      </c>
      <c r="P5" s="5">
        <f t="shared" si="6"/>
        <v>39.9</v>
      </c>
      <c r="Q5" s="5">
        <f t="shared" si="7"/>
        <v>11.4</v>
      </c>
      <c r="R5" s="5">
        <f t="shared" si="8"/>
        <v>45.6</v>
      </c>
    </row>
    <row r="6" spans="1:18" x14ac:dyDescent="0.35">
      <c r="A6" s="1" t="s">
        <v>18</v>
      </c>
      <c r="B6" s="1" t="s">
        <v>31</v>
      </c>
      <c r="C6" s="1" t="s">
        <v>32</v>
      </c>
      <c r="D6" s="1" t="s">
        <v>33</v>
      </c>
      <c r="E6" s="1" t="s">
        <v>22</v>
      </c>
      <c r="F6" s="4">
        <v>86</v>
      </c>
      <c r="G6" s="5">
        <f t="shared" si="9"/>
        <v>51.6</v>
      </c>
      <c r="H6" s="5">
        <f t="shared" si="0"/>
        <v>34.4</v>
      </c>
      <c r="I6" s="5">
        <f t="shared" si="10"/>
        <v>86</v>
      </c>
      <c r="J6" s="5">
        <f t="shared" si="1"/>
        <v>43</v>
      </c>
      <c r="K6" s="5">
        <f t="shared" si="2"/>
        <v>43</v>
      </c>
      <c r="L6" s="5">
        <f t="shared" si="11"/>
        <v>64.5</v>
      </c>
      <c r="M6" s="5">
        <f t="shared" si="3"/>
        <v>34.4</v>
      </c>
      <c r="N6" s="5">
        <f t="shared" si="4"/>
        <v>51.6</v>
      </c>
      <c r="O6" s="5">
        <f t="shared" si="5"/>
        <v>25.8</v>
      </c>
      <c r="P6" s="5">
        <f t="shared" si="6"/>
        <v>60.199999999999996</v>
      </c>
      <c r="Q6" s="5">
        <f t="shared" si="7"/>
        <v>17.2</v>
      </c>
      <c r="R6" s="5">
        <f t="shared" si="8"/>
        <v>68.8</v>
      </c>
    </row>
    <row r="7" spans="1:18" x14ac:dyDescent="0.35">
      <c r="A7" s="1" t="s">
        <v>18</v>
      </c>
      <c r="B7" s="1" t="s">
        <v>34</v>
      </c>
      <c r="C7" s="1" t="s">
        <v>35</v>
      </c>
      <c r="D7" s="1" t="s">
        <v>36</v>
      </c>
      <c r="E7" s="1" t="s">
        <v>30</v>
      </c>
      <c r="F7" s="4">
        <v>22</v>
      </c>
      <c r="G7" s="5">
        <f t="shared" si="9"/>
        <v>13.2</v>
      </c>
      <c r="H7" s="5">
        <f t="shared" si="0"/>
        <v>8.8000000000000007</v>
      </c>
      <c r="I7" s="5">
        <f t="shared" si="10"/>
        <v>22</v>
      </c>
      <c r="J7" s="5">
        <f t="shared" si="1"/>
        <v>11</v>
      </c>
      <c r="K7" s="5">
        <f t="shared" si="2"/>
        <v>11</v>
      </c>
      <c r="L7" s="5">
        <f t="shared" si="11"/>
        <v>16.5</v>
      </c>
      <c r="M7" s="5">
        <f t="shared" si="3"/>
        <v>8.8000000000000007</v>
      </c>
      <c r="N7" s="5">
        <f t="shared" si="4"/>
        <v>13.2</v>
      </c>
      <c r="O7" s="5">
        <f t="shared" si="5"/>
        <v>6.6</v>
      </c>
      <c r="P7" s="5">
        <f t="shared" si="6"/>
        <v>15.399999999999999</v>
      </c>
      <c r="Q7" s="5">
        <f t="shared" si="7"/>
        <v>4.4000000000000004</v>
      </c>
      <c r="R7" s="5">
        <f t="shared" si="8"/>
        <v>17.600000000000001</v>
      </c>
    </row>
    <row r="8" spans="1:18" x14ac:dyDescent="0.35">
      <c r="A8" s="1" t="s">
        <v>18</v>
      </c>
      <c r="B8" s="1" t="s">
        <v>37</v>
      </c>
      <c r="C8" s="1" t="s">
        <v>38</v>
      </c>
      <c r="D8" s="1" t="s">
        <v>39</v>
      </c>
      <c r="E8" s="2" t="s">
        <v>40</v>
      </c>
      <c r="F8" s="6">
        <v>20</v>
      </c>
      <c r="G8" s="5">
        <f t="shared" si="9"/>
        <v>12</v>
      </c>
      <c r="H8" s="5">
        <f t="shared" si="0"/>
        <v>8</v>
      </c>
      <c r="I8" s="5">
        <f t="shared" si="10"/>
        <v>20</v>
      </c>
      <c r="J8" s="5">
        <f t="shared" si="1"/>
        <v>10</v>
      </c>
      <c r="K8" s="5">
        <f t="shared" si="2"/>
        <v>10</v>
      </c>
      <c r="L8" s="5">
        <f t="shared" si="11"/>
        <v>15</v>
      </c>
      <c r="M8" s="5">
        <f t="shared" si="3"/>
        <v>8</v>
      </c>
      <c r="N8" s="5">
        <f t="shared" si="4"/>
        <v>12</v>
      </c>
      <c r="O8" s="5">
        <f t="shared" si="5"/>
        <v>6</v>
      </c>
      <c r="P8" s="5">
        <f t="shared" si="6"/>
        <v>14</v>
      </c>
      <c r="Q8" s="5">
        <f t="shared" si="7"/>
        <v>4</v>
      </c>
      <c r="R8" s="5">
        <f t="shared" si="8"/>
        <v>16</v>
      </c>
    </row>
    <row r="9" spans="1:18" x14ac:dyDescent="0.35">
      <c r="A9" s="1" t="s">
        <v>18</v>
      </c>
      <c r="B9" s="1" t="s">
        <v>41</v>
      </c>
      <c r="C9" s="1" t="s">
        <v>42</v>
      </c>
      <c r="D9" s="1" t="s">
        <v>43</v>
      </c>
      <c r="E9" s="1" t="s">
        <v>44</v>
      </c>
      <c r="F9" s="4">
        <v>121</v>
      </c>
      <c r="G9" s="5">
        <f t="shared" si="9"/>
        <v>72.599999999999994</v>
      </c>
      <c r="H9" s="5">
        <f t="shared" si="0"/>
        <v>48.400000000000006</v>
      </c>
      <c r="I9" s="5">
        <f t="shared" si="10"/>
        <v>121</v>
      </c>
      <c r="J9" s="5">
        <f t="shared" si="1"/>
        <v>60.5</v>
      </c>
      <c r="K9" s="5">
        <f t="shared" si="2"/>
        <v>60.5</v>
      </c>
      <c r="L9" s="5">
        <f t="shared" si="11"/>
        <v>90.75</v>
      </c>
      <c r="M9" s="5">
        <f t="shared" si="3"/>
        <v>48.400000000000006</v>
      </c>
      <c r="N9" s="5">
        <f t="shared" si="4"/>
        <v>72.599999999999994</v>
      </c>
      <c r="O9" s="5">
        <f t="shared" si="5"/>
        <v>36.299999999999997</v>
      </c>
      <c r="P9" s="5">
        <f t="shared" si="6"/>
        <v>84.699999999999989</v>
      </c>
      <c r="Q9" s="5">
        <f t="shared" si="7"/>
        <v>24.200000000000003</v>
      </c>
      <c r="R9" s="5">
        <f t="shared" si="8"/>
        <v>96.800000000000011</v>
      </c>
    </row>
    <row r="10" spans="1:18" x14ac:dyDescent="0.35">
      <c r="A10" s="1" t="s">
        <v>18</v>
      </c>
      <c r="B10" s="1" t="s">
        <v>45</v>
      </c>
      <c r="C10" s="1" t="s">
        <v>38</v>
      </c>
      <c r="D10" s="1" t="s">
        <v>46</v>
      </c>
      <c r="E10" s="1" t="s">
        <v>40</v>
      </c>
      <c r="F10" s="4">
        <v>47</v>
      </c>
      <c r="G10" s="5">
        <f t="shared" si="9"/>
        <v>28.2</v>
      </c>
      <c r="H10" s="5">
        <f t="shared" si="0"/>
        <v>18.8</v>
      </c>
      <c r="I10" s="5">
        <f t="shared" si="10"/>
        <v>47</v>
      </c>
      <c r="J10" s="5">
        <f t="shared" si="1"/>
        <v>23.5</v>
      </c>
      <c r="K10" s="5">
        <f t="shared" si="2"/>
        <v>23.5</v>
      </c>
      <c r="L10" s="5">
        <f t="shared" si="11"/>
        <v>35.25</v>
      </c>
      <c r="M10" s="5">
        <f t="shared" si="3"/>
        <v>18.8</v>
      </c>
      <c r="N10" s="5">
        <f t="shared" si="4"/>
        <v>28.2</v>
      </c>
      <c r="O10" s="5">
        <f t="shared" si="5"/>
        <v>14.1</v>
      </c>
      <c r="P10" s="5">
        <f t="shared" si="6"/>
        <v>32.9</v>
      </c>
      <c r="Q10" s="5">
        <f t="shared" si="7"/>
        <v>9.4</v>
      </c>
      <c r="R10" s="5">
        <f t="shared" si="8"/>
        <v>37.6</v>
      </c>
    </row>
    <row r="11" spans="1:18" x14ac:dyDescent="0.35">
      <c r="A11" s="1" t="s">
        <v>18</v>
      </c>
      <c r="B11" s="1" t="s">
        <v>47</v>
      </c>
      <c r="C11" s="1" t="s">
        <v>48</v>
      </c>
      <c r="D11" s="1" t="s">
        <v>49</v>
      </c>
      <c r="E11" s="1" t="s">
        <v>50</v>
      </c>
      <c r="F11" s="4">
        <v>35</v>
      </c>
      <c r="G11" s="5">
        <f t="shared" si="9"/>
        <v>21</v>
      </c>
      <c r="H11" s="5">
        <f t="shared" si="0"/>
        <v>14</v>
      </c>
      <c r="I11" s="5">
        <f t="shared" si="10"/>
        <v>35</v>
      </c>
      <c r="J11" s="5">
        <f t="shared" si="1"/>
        <v>17.5</v>
      </c>
      <c r="K11" s="5">
        <f t="shared" si="2"/>
        <v>17.5</v>
      </c>
      <c r="L11" s="5">
        <f t="shared" si="11"/>
        <v>26.25</v>
      </c>
      <c r="M11" s="5">
        <f t="shared" si="3"/>
        <v>14</v>
      </c>
      <c r="N11" s="5">
        <f t="shared" si="4"/>
        <v>21</v>
      </c>
      <c r="O11" s="5">
        <f t="shared" si="5"/>
        <v>10.5</v>
      </c>
      <c r="P11" s="5">
        <f t="shared" si="6"/>
        <v>24.5</v>
      </c>
      <c r="Q11" s="5">
        <f t="shared" si="7"/>
        <v>7</v>
      </c>
      <c r="R11" s="5">
        <f t="shared" si="8"/>
        <v>28</v>
      </c>
    </row>
    <row r="12" spans="1:18" x14ac:dyDescent="0.35">
      <c r="A12" s="1" t="s">
        <v>18</v>
      </c>
      <c r="B12" s="1" t="s">
        <v>51</v>
      </c>
      <c r="C12" s="1" t="s">
        <v>52</v>
      </c>
      <c r="D12" s="1" t="s">
        <v>53</v>
      </c>
      <c r="E12" s="2" t="s">
        <v>54</v>
      </c>
      <c r="F12" s="6">
        <v>44</v>
      </c>
      <c r="G12" s="5">
        <f t="shared" si="9"/>
        <v>26.4</v>
      </c>
      <c r="H12" s="5">
        <f t="shared" si="0"/>
        <v>17.600000000000001</v>
      </c>
      <c r="I12" s="5">
        <f t="shared" si="10"/>
        <v>44</v>
      </c>
      <c r="J12" s="5">
        <f t="shared" si="1"/>
        <v>22</v>
      </c>
      <c r="K12" s="5">
        <f t="shared" si="2"/>
        <v>22</v>
      </c>
      <c r="L12" s="5">
        <f t="shared" si="11"/>
        <v>33</v>
      </c>
      <c r="M12" s="5">
        <f t="shared" si="3"/>
        <v>17.600000000000001</v>
      </c>
      <c r="N12" s="5">
        <f t="shared" si="4"/>
        <v>26.4</v>
      </c>
      <c r="O12" s="5">
        <f t="shared" si="5"/>
        <v>13.2</v>
      </c>
      <c r="P12" s="5">
        <f t="shared" si="6"/>
        <v>30.799999999999997</v>
      </c>
      <c r="Q12" s="5">
        <f t="shared" si="7"/>
        <v>8.8000000000000007</v>
      </c>
      <c r="R12" s="5">
        <f t="shared" si="8"/>
        <v>35.200000000000003</v>
      </c>
    </row>
    <row r="13" spans="1:18" x14ac:dyDescent="0.35">
      <c r="A13" s="1" t="s">
        <v>18</v>
      </c>
      <c r="B13" s="1" t="s">
        <v>55</v>
      </c>
      <c r="C13" s="1" t="s">
        <v>56</v>
      </c>
      <c r="D13" s="1" t="s">
        <v>57</v>
      </c>
      <c r="E13" s="1" t="s">
        <v>58</v>
      </c>
      <c r="F13" s="4">
        <v>56</v>
      </c>
      <c r="G13" s="5">
        <f t="shared" si="9"/>
        <v>33.6</v>
      </c>
      <c r="H13" s="5">
        <f t="shared" si="0"/>
        <v>22.400000000000002</v>
      </c>
      <c r="I13" s="5">
        <f t="shared" si="10"/>
        <v>56</v>
      </c>
      <c r="J13" s="5">
        <f t="shared" si="1"/>
        <v>28</v>
      </c>
      <c r="K13" s="5">
        <f t="shared" si="2"/>
        <v>28</v>
      </c>
      <c r="L13" s="5">
        <f t="shared" si="11"/>
        <v>42</v>
      </c>
      <c r="M13" s="5">
        <f t="shared" si="3"/>
        <v>22.400000000000002</v>
      </c>
      <c r="N13" s="5">
        <f t="shared" si="4"/>
        <v>33.6</v>
      </c>
      <c r="O13" s="5">
        <f t="shared" si="5"/>
        <v>16.8</v>
      </c>
      <c r="P13" s="5">
        <f t="shared" si="6"/>
        <v>39.199999999999996</v>
      </c>
      <c r="Q13" s="5">
        <f t="shared" si="7"/>
        <v>11.200000000000001</v>
      </c>
      <c r="R13" s="5">
        <f t="shared" si="8"/>
        <v>44.800000000000004</v>
      </c>
    </row>
    <row r="14" spans="1:18" x14ac:dyDescent="0.35">
      <c r="A14" s="1" t="s">
        <v>18</v>
      </c>
      <c r="B14" s="1" t="s">
        <v>59</v>
      </c>
      <c r="C14" s="1" t="s">
        <v>60</v>
      </c>
      <c r="D14" s="1" t="s">
        <v>61</v>
      </c>
      <c r="E14" s="1" t="s">
        <v>30</v>
      </c>
      <c r="F14" s="4">
        <v>14</v>
      </c>
      <c r="G14" s="5">
        <f t="shared" si="9"/>
        <v>8.4</v>
      </c>
      <c r="H14" s="5">
        <f t="shared" si="0"/>
        <v>5.6000000000000005</v>
      </c>
      <c r="I14" s="5">
        <f t="shared" si="10"/>
        <v>14</v>
      </c>
      <c r="J14" s="5">
        <f t="shared" si="1"/>
        <v>7</v>
      </c>
      <c r="K14" s="5">
        <f t="shared" si="2"/>
        <v>7</v>
      </c>
      <c r="L14" s="5">
        <f t="shared" si="11"/>
        <v>10.5</v>
      </c>
      <c r="M14" s="5">
        <f t="shared" si="3"/>
        <v>5.6000000000000005</v>
      </c>
      <c r="N14" s="5">
        <f t="shared" si="4"/>
        <v>8.4</v>
      </c>
      <c r="O14" s="5">
        <f t="shared" si="5"/>
        <v>4.2</v>
      </c>
      <c r="P14" s="5">
        <f t="shared" si="6"/>
        <v>9.7999999999999989</v>
      </c>
      <c r="Q14" s="5">
        <f t="shared" si="7"/>
        <v>2.8000000000000003</v>
      </c>
      <c r="R14" s="5">
        <f t="shared" si="8"/>
        <v>11.200000000000001</v>
      </c>
    </row>
    <row r="15" spans="1:18" x14ac:dyDescent="0.35">
      <c r="A15" s="1" t="s">
        <v>18</v>
      </c>
      <c r="B15" s="1" t="s">
        <v>62</v>
      </c>
      <c r="C15" s="1" t="s">
        <v>32</v>
      </c>
      <c r="D15" s="1" t="s">
        <v>63</v>
      </c>
      <c r="E15" s="1" t="s">
        <v>22</v>
      </c>
      <c r="F15" s="4">
        <v>3</v>
      </c>
      <c r="G15" s="5">
        <f t="shared" si="9"/>
        <v>1.7999999999999998</v>
      </c>
      <c r="H15" s="5">
        <f t="shared" si="0"/>
        <v>1.2000000000000002</v>
      </c>
      <c r="I15" s="5">
        <f t="shared" si="10"/>
        <v>3</v>
      </c>
      <c r="J15" s="5">
        <f t="shared" si="1"/>
        <v>1.5</v>
      </c>
      <c r="K15" s="5">
        <f t="shared" si="2"/>
        <v>1.5</v>
      </c>
      <c r="L15" s="5">
        <f t="shared" si="11"/>
        <v>2.25</v>
      </c>
      <c r="M15" s="5">
        <f t="shared" si="3"/>
        <v>1.2000000000000002</v>
      </c>
      <c r="N15" s="5">
        <f t="shared" si="4"/>
        <v>1.7999999999999998</v>
      </c>
      <c r="O15" s="5">
        <f t="shared" si="5"/>
        <v>0.89999999999999991</v>
      </c>
      <c r="P15" s="5">
        <f t="shared" si="6"/>
        <v>2.0999999999999996</v>
      </c>
      <c r="Q15" s="5">
        <f t="shared" si="7"/>
        <v>0.60000000000000009</v>
      </c>
      <c r="R15" s="5">
        <f t="shared" si="8"/>
        <v>2.4000000000000004</v>
      </c>
    </row>
    <row r="16" spans="1:18" x14ac:dyDescent="0.35">
      <c r="A16" s="1" t="s">
        <v>18</v>
      </c>
      <c r="B16" s="1" t="s">
        <v>64</v>
      </c>
      <c r="C16" s="1" t="s">
        <v>65</v>
      </c>
      <c r="D16" s="1" t="s">
        <v>66</v>
      </c>
      <c r="E16" s="1" t="s">
        <v>30</v>
      </c>
      <c r="F16" s="4">
        <v>10</v>
      </c>
      <c r="G16" s="5">
        <f t="shared" si="9"/>
        <v>6</v>
      </c>
      <c r="H16" s="5">
        <f t="shared" si="0"/>
        <v>4</v>
      </c>
      <c r="I16" s="5">
        <f t="shared" si="10"/>
        <v>10</v>
      </c>
      <c r="J16" s="5">
        <f t="shared" si="1"/>
        <v>5</v>
      </c>
      <c r="K16" s="5">
        <f t="shared" si="2"/>
        <v>5</v>
      </c>
      <c r="L16" s="5">
        <f t="shared" si="11"/>
        <v>7.5</v>
      </c>
      <c r="M16" s="5">
        <f t="shared" si="3"/>
        <v>4</v>
      </c>
      <c r="N16" s="5">
        <f t="shared" si="4"/>
        <v>6</v>
      </c>
      <c r="O16" s="5">
        <f t="shared" si="5"/>
        <v>3</v>
      </c>
      <c r="P16" s="5">
        <f t="shared" si="6"/>
        <v>7</v>
      </c>
      <c r="Q16" s="5">
        <f t="shared" si="7"/>
        <v>2</v>
      </c>
      <c r="R16" s="5">
        <f t="shared" si="8"/>
        <v>8</v>
      </c>
    </row>
    <row r="17" spans="1:18" x14ac:dyDescent="0.35">
      <c r="A17" s="1" t="s">
        <v>18</v>
      </c>
      <c r="B17" s="1" t="s">
        <v>67</v>
      </c>
      <c r="C17" s="1" t="s">
        <v>38</v>
      </c>
      <c r="D17" s="1" t="s">
        <v>68</v>
      </c>
      <c r="E17" s="1" t="s">
        <v>40</v>
      </c>
      <c r="F17" s="4">
        <v>4</v>
      </c>
      <c r="G17" s="5">
        <f t="shared" si="9"/>
        <v>2.4</v>
      </c>
      <c r="H17" s="5">
        <f t="shared" si="0"/>
        <v>1.6</v>
      </c>
      <c r="I17" s="5">
        <f t="shared" si="10"/>
        <v>4</v>
      </c>
      <c r="J17" s="5">
        <f t="shared" si="1"/>
        <v>2</v>
      </c>
      <c r="K17" s="5">
        <f t="shared" si="2"/>
        <v>2</v>
      </c>
      <c r="L17" s="5">
        <f t="shared" si="11"/>
        <v>3</v>
      </c>
      <c r="M17" s="5">
        <f t="shared" si="3"/>
        <v>1.6</v>
      </c>
      <c r="N17" s="5">
        <f t="shared" si="4"/>
        <v>2.4</v>
      </c>
      <c r="O17" s="5">
        <f t="shared" si="5"/>
        <v>1.2</v>
      </c>
      <c r="P17" s="5">
        <f t="shared" si="6"/>
        <v>2.8</v>
      </c>
      <c r="Q17" s="5">
        <f t="shared" si="7"/>
        <v>0.8</v>
      </c>
      <c r="R17" s="5">
        <f t="shared" si="8"/>
        <v>3.2</v>
      </c>
    </row>
    <row r="18" spans="1:18" x14ac:dyDescent="0.35">
      <c r="A18" s="1" t="s">
        <v>18</v>
      </c>
      <c r="B18" s="1" t="s">
        <v>69</v>
      </c>
      <c r="C18" s="1" t="s">
        <v>70</v>
      </c>
      <c r="D18" s="1" t="s">
        <v>71</v>
      </c>
      <c r="E18" s="2" t="s">
        <v>72</v>
      </c>
      <c r="F18" s="6">
        <v>38</v>
      </c>
      <c r="G18" s="5">
        <f t="shared" si="9"/>
        <v>22.8</v>
      </c>
      <c r="H18" s="5">
        <f t="shared" si="0"/>
        <v>15.200000000000001</v>
      </c>
      <c r="I18" s="5">
        <f t="shared" si="10"/>
        <v>38</v>
      </c>
      <c r="J18" s="5">
        <f t="shared" si="1"/>
        <v>19</v>
      </c>
      <c r="K18" s="5">
        <f t="shared" si="2"/>
        <v>19</v>
      </c>
      <c r="L18" s="5">
        <f t="shared" si="11"/>
        <v>28.5</v>
      </c>
      <c r="M18" s="5">
        <f t="shared" si="3"/>
        <v>15.200000000000001</v>
      </c>
      <c r="N18" s="5">
        <f t="shared" si="4"/>
        <v>22.8</v>
      </c>
      <c r="O18" s="5">
        <f t="shared" si="5"/>
        <v>11.4</v>
      </c>
      <c r="P18" s="5">
        <f t="shared" si="6"/>
        <v>26.599999999999998</v>
      </c>
      <c r="Q18" s="5">
        <f t="shared" si="7"/>
        <v>7.6000000000000005</v>
      </c>
      <c r="R18" s="5">
        <f t="shared" si="8"/>
        <v>30.400000000000002</v>
      </c>
    </row>
    <row r="19" spans="1:18" x14ac:dyDescent="0.35">
      <c r="A19" s="1" t="s">
        <v>18</v>
      </c>
      <c r="B19" s="1" t="s">
        <v>73</v>
      </c>
      <c r="C19" s="1" t="s">
        <v>38</v>
      </c>
      <c r="D19" s="1" t="s">
        <v>74</v>
      </c>
      <c r="E19" s="1" t="s">
        <v>40</v>
      </c>
      <c r="F19" s="4">
        <v>20</v>
      </c>
      <c r="G19" s="5">
        <f t="shared" si="9"/>
        <v>12</v>
      </c>
      <c r="H19" s="5">
        <f t="shared" si="0"/>
        <v>8</v>
      </c>
      <c r="I19" s="5">
        <f t="shared" si="10"/>
        <v>20</v>
      </c>
      <c r="J19" s="5">
        <f t="shared" si="1"/>
        <v>10</v>
      </c>
      <c r="K19" s="5">
        <f t="shared" si="2"/>
        <v>10</v>
      </c>
      <c r="L19" s="5">
        <f t="shared" si="11"/>
        <v>15</v>
      </c>
      <c r="M19" s="5">
        <f t="shared" si="3"/>
        <v>8</v>
      </c>
      <c r="N19" s="5">
        <f t="shared" si="4"/>
        <v>12</v>
      </c>
      <c r="O19" s="5">
        <f t="shared" si="5"/>
        <v>6</v>
      </c>
      <c r="P19" s="5">
        <f t="shared" si="6"/>
        <v>14</v>
      </c>
      <c r="Q19" s="5">
        <f t="shared" si="7"/>
        <v>4</v>
      </c>
      <c r="R19" s="5">
        <f t="shared" si="8"/>
        <v>16</v>
      </c>
    </row>
    <row r="20" spans="1:18" x14ac:dyDescent="0.35">
      <c r="A20" s="1" t="s">
        <v>18</v>
      </c>
      <c r="B20" s="1" t="s">
        <v>75</v>
      </c>
      <c r="C20" s="1" t="s">
        <v>32</v>
      </c>
      <c r="D20" s="1" t="s">
        <v>76</v>
      </c>
      <c r="E20" s="1" t="s">
        <v>22</v>
      </c>
      <c r="F20" s="4">
        <v>3</v>
      </c>
      <c r="G20" s="5">
        <f t="shared" si="9"/>
        <v>1.7999999999999998</v>
      </c>
      <c r="H20" s="5">
        <f t="shared" si="0"/>
        <v>1.2000000000000002</v>
      </c>
      <c r="I20" s="5">
        <f t="shared" si="10"/>
        <v>3</v>
      </c>
      <c r="J20" s="5">
        <f t="shared" si="1"/>
        <v>1.5</v>
      </c>
      <c r="K20" s="5">
        <f t="shared" si="2"/>
        <v>1.5</v>
      </c>
      <c r="L20" s="5">
        <f t="shared" si="11"/>
        <v>2.25</v>
      </c>
      <c r="M20" s="5">
        <f t="shared" si="3"/>
        <v>1.2000000000000002</v>
      </c>
      <c r="N20" s="5">
        <f t="shared" si="4"/>
        <v>1.7999999999999998</v>
      </c>
      <c r="O20" s="5">
        <f t="shared" si="5"/>
        <v>0.89999999999999991</v>
      </c>
      <c r="P20" s="5">
        <f t="shared" si="6"/>
        <v>2.0999999999999996</v>
      </c>
      <c r="Q20" s="5">
        <f t="shared" si="7"/>
        <v>0.60000000000000009</v>
      </c>
      <c r="R20" s="5">
        <f t="shared" si="8"/>
        <v>2.4000000000000004</v>
      </c>
    </row>
    <row r="21" spans="1:18" x14ac:dyDescent="0.35">
      <c r="A21" s="1" t="s">
        <v>18</v>
      </c>
      <c r="B21" s="1" t="s">
        <v>77</v>
      </c>
      <c r="C21" s="1" t="s">
        <v>78</v>
      </c>
      <c r="D21" s="1" t="s">
        <v>79</v>
      </c>
      <c r="E21" s="1" t="s">
        <v>80</v>
      </c>
      <c r="F21" s="4">
        <v>16</v>
      </c>
      <c r="G21" s="5">
        <f t="shared" si="9"/>
        <v>9.6</v>
      </c>
      <c r="H21" s="5">
        <f t="shared" si="0"/>
        <v>6.4</v>
      </c>
      <c r="I21" s="5">
        <f t="shared" si="10"/>
        <v>16</v>
      </c>
      <c r="J21" s="5">
        <f t="shared" si="1"/>
        <v>8</v>
      </c>
      <c r="K21" s="5">
        <f t="shared" si="2"/>
        <v>8</v>
      </c>
      <c r="L21" s="5">
        <f t="shared" si="11"/>
        <v>12</v>
      </c>
      <c r="M21" s="5">
        <f t="shared" si="3"/>
        <v>6.4</v>
      </c>
      <c r="N21" s="5">
        <f t="shared" si="4"/>
        <v>9.6</v>
      </c>
      <c r="O21" s="5">
        <f t="shared" si="5"/>
        <v>4.8</v>
      </c>
      <c r="P21" s="5">
        <f t="shared" si="6"/>
        <v>11.2</v>
      </c>
      <c r="Q21" s="5">
        <f t="shared" si="7"/>
        <v>3.2</v>
      </c>
      <c r="R21" s="5">
        <f t="shared" si="8"/>
        <v>12.8</v>
      </c>
    </row>
    <row r="22" spans="1:18" x14ac:dyDescent="0.35">
      <c r="A22" s="14" t="s">
        <v>18</v>
      </c>
      <c r="B22" s="14" t="s">
        <v>81</v>
      </c>
      <c r="C22" s="14" t="s">
        <v>82</v>
      </c>
      <c r="D22" s="14" t="s">
        <v>83</v>
      </c>
      <c r="E22" s="14" t="s">
        <v>84</v>
      </c>
      <c r="F22" s="12">
        <v>0</v>
      </c>
      <c r="G22" s="13">
        <f t="shared" si="9"/>
        <v>0</v>
      </c>
      <c r="H22" s="13">
        <f t="shared" si="0"/>
        <v>0</v>
      </c>
      <c r="I22" s="5">
        <f t="shared" si="10"/>
        <v>0</v>
      </c>
      <c r="J22" s="13">
        <f t="shared" si="1"/>
        <v>0</v>
      </c>
      <c r="K22" s="13">
        <f t="shared" si="2"/>
        <v>0</v>
      </c>
      <c r="L22" s="5">
        <f t="shared" si="11"/>
        <v>0</v>
      </c>
      <c r="M22" s="13">
        <f t="shared" si="3"/>
        <v>0</v>
      </c>
      <c r="N22" s="13">
        <f t="shared" si="4"/>
        <v>0</v>
      </c>
      <c r="O22" s="13">
        <f t="shared" si="5"/>
        <v>0</v>
      </c>
      <c r="P22" s="13">
        <f t="shared" si="6"/>
        <v>0</v>
      </c>
      <c r="Q22" s="13">
        <f t="shared" si="7"/>
        <v>0</v>
      </c>
      <c r="R22" s="13">
        <f t="shared" si="8"/>
        <v>0</v>
      </c>
    </row>
    <row r="23" spans="1:18" x14ac:dyDescent="0.35">
      <c r="A23" s="1" t="s">
        <v>18</v>
      </c>
      <c r="B23" s="1" t="s">
        <v>85</v>
      </c>
      <c r="C23" s="1" t="s">
        <v>32</v>
      </c>
      <c r="D23" s="1" t="s">
        <v>86</v>
      </c>
      <c r="E23" s="1" t="s">
        <v>22</v>
      </c>
      <c r="F23" s="4">
        <v>25</v>
      </c>
      <c r="G23" s="5">
        <f t="shared" si="9"/>
        <v>15</v>
      </c>
      <c r="H23" s="5">
        <f t="shared" si="0"/>
        <v>10</v>
      </c>
      <c r="I23" s="5">
        <f t="shared" si="10"/>
        <v>25</v>
      </c>
      <c r="J23" s="5">
        <f t="shared" si="1"/>
        <v>12.5</v>
      </c>
      <c r="K23" s="5">
        <f t="shared" si="2"/>
        <v>12.5</v>
      </c>
      <c r="L23" s="5">
        <f t="shared" si="11"/>
        <v>18.75</v>
      </c>
      <c r="M23" s="5">
        <f t="shared" si="3"/>
        <v>10</v>
      </c>
      <c r="N23" s="5">
        <f t="shared" si="4"/>
        <v>15</v>
      </c>
      <c r="O23" s="5">
        <f t="shared" si="5"/>
        <v>7.5</v>
      </c>
      <c r="P23" s="5">
        <f t="shared" si="6"/>
        <v>17.5</v>
      </c>
      <c r="Q23" s="5">
        <f t="shared" si="7"/>
        <v>5</v>
      </c>
      <c r="R23" s="5">
        <f t="shared" si="8"/>
        <v>20</v>
      </c>
    </row>
    <row r="24" spans="1:18" x14ac:dyDescent="0.35">
      <c r="A24" s="1" t="s">
        <v>18</v>
      </c>
      <c r="B24" s="1" t="s">
        <v>87</v>
      </c>
      <c r="C24" s="1" t="s">
        <v>78</v>
      </c>
      <c r="D24" s="1" t="s">
        <v>88</v>
      </c>
      <c r="E24" s="2" t="s">
        <v>80</v>
      </c>
      <c r="F24" s="6">
        <v>124</v>
      </c>
      <c r="G24" s="5">
        <f t="shared" si="9"/>
        <v>74.399999999999991</v>
      </c>
      <c r="H24" s="5">
        <f t="shared" si="0"/>
        <v>49.6</v>
      </c>
      <c r="I24" s="5">
        <f t="shared" si="10"/>
        <v>124</v>
      </c>
      <c r="J24" s="5">
        <f t="shared" si="1"/>
        <v>62</v>
      </c>
      <c r="K24" s="5">
        <f t="shared" si="2"/>
        <v>62</v>
      </c>
      <c r="L24" s="5">
        <f t="shared" si="11"/>
        <v>93</v>
      </c>
      <c r="M24" s="5">
        <f t="shared" si="3"/>
        <v>49.6</v>
      </c>
      <c r="N24" s="5">
        <f t="shared" si="4"/>
        <v>74.399999999999991</v>
      </c>
      <c r="O24" s="5">
        <f t="shared" si="5"/>
        <v>37.199999999999996</v>
      </c>
      <c r="P24" s="5">
        <f t="shared" si="6"/>
        <v>86.8</v>
      </c>
      <c r="Q24" s="5">
        <f t="shared" si="7"/>
        <v>24.8</v>
      </c>
      <c r="R24" s="5">
        <f t="shared" si="8"/>
        <v>99.2</v>
      </c>
    </row>
    <row r="25" spans="1:18" x14ac:dyDescent="0.35">
      <c r="A25" s="1" t="s">
        <v>18</v>
      </c>
      <c r="B25" s="1" t="s">
        <v>89</v>
      </c>
      <c r="C25" s="1" t="s">
        <v>90</v>
      </c>
      <c r="D25" s="1" t="s">
        <v>91</v>
      </c>
      <c r="E25" s="1" t="s">
        <v>44</v>
      </c>
      <c r="F25" s="4">
        <v>12</v>
      </c>
      <c r="G25" s="5">
        <f t="shared" si="9"/>
        <v>7.1999999999999993</v>
      </c>
      <c r="H25" s="5">
        <f t="shared" si="0"/>
        <v>4.8000000000000007</v>
      </c>
      <c r="I25" s="5">
        <f t="shared" si="10"/>
        <v>12</v>
      </c>
      <c r="J25" s="5">
        <f t="shared" si="1"/>
        <v>6</v>
      </c>
      <c r="K25" s="5">
        <f t="shared" si="2"/>
        <v>6</v>
      </c>
      <c r="L25" s="5">
        <f t="shared" si="11"/>
        <v>9</v>
      </c>
      <c r="M25" s="5">
        <f t="shared" si="3"/>
        <v>4.8000000000000007</v>
      </c>
      <c r="N25" s="5">
        <f t="shared" si="4"/>
        <v>7.1999999999999993</v>
      </c>
      <c r="O25" s="5">
        <f t="shared" si="5"/>
        <v>3.5999999999999996</v>
      </c>
      <c r="P25" s="5">
        <f t="shared" si="6"/>
        <v>8.3999999999999986</v>
      </c>
      <c r="Q25" s="5">
        <f t="shared" si="7"/>
        <v>2.4000000000000004</v>
      </c>
      <c r="R25" s="5">
        <f t="shared" si="8"/>
        <v>9.6000000000000014</v>
      </c>
    </row>
    <row r="26" spans="1:18" x14ac:dyDescent="0.35">
      <c r="A26" s="1" t="s">
        <v>18</v>
      </c>
      <c r="B26" s="1" t="s">
        <v>92</v>
      </c>
      <c r="C26" s="1" t="s">
        <v>38</v>
      </c>
      <c r="D26" s="1" t="s">
        <v>93</v>
      </c>
      <c r="E26" s="1" t="s">
        <v>40</v>
      </c>
      <c r="F26" s="4">
        <v>46</v>
      </c>
      <c r="G26" s="5">
        <f t="shared" si="9"/>
        <v>27.599999999999998</v>
      </c>
      <c r="H26" s="5">
        <f t="shared" si="0"/>
        <v>18.400000000000002</v>
      </c>
      <c r="I26" s="5">
        <f t="shared" si="10"/>
        <v>46</v>
      </c>
      <c r="J26" s="5">
        <f t="shared" si="1"/>
        <v>23</v>
      </c>
      <c r="K26" s="5">
        <f t="shared" si="2"/>
        <v>23</v>
      </c>
      <c r="L26" s="5">
        <f t="shared" si="11"/>
        <v>34.5</v>
      </c>
      <c r="M26" s="5">
        <f t="shared" si="3"/>
        <v>18.400000000000002</v>
      </c>
      <c r="N26" s="5">
        <f t="shared" si="4"/>
        <v>27.599999999999998</v>
      </c>
      <c r="O26" s="5">
        <f t="shared" si="5"/>
        <v>13.799999999999999</v>
      </c>
      <c r="P26" s="5">
        <f t="shared" si="6"/>
        <v>32.199999999999996</v>
      </c>
      <c r="Q26" s="5">
        <f t="shared" si="7"/>
        <v>9.2000000000000011</v>
      </c>
      <c r="R26" s="5">
        <f t="shared" si="8"/>
        <v>36.800000000000004</v>
      </c>
    </row>
    <row r="27" spans="1:18" x14ac:dyDescent="0.35">
      <c r="A27" s="1" t="s">
        <v>18</v>
      </c>
      <c r="B27" s="1" t="s">
        <v>94</v>
      </c>
      <c r="C27" s="1" t="s">
        <v>38</v>
      </c>
      <c r="D27" s="1" t="s">
        <v>95</v>
      </c>
      <c r="E27" s="1" t="s">
        <v>40</v>
      </c>
      <c r="F27" s="4">
        <v>6</v>
      </c>
      <c r="G27" s="5">
        <f t="shared" si="9"/>
        <v>3.5999999999999996</v>
      </c>
      <c r="H27" s="5">
        <f t="shared" si="0"/>
        <v>2.4000000000000004</v>
      </c>
      <c r="I27" s="5">
        <f t="shared" si="10"/>
        <v>6</v>
      </c>
      <c r="J27" s="5">
        <f t="shared" si="1"/>
        <v>3</v>
      </c>
      <c r="K27" s="5">
        <f t="shared" si="2"/>
        <v>3</v>
      </c>
      <c r="L27" s="5">
        <f t="shared" si="11"/>
        <v>4.5</v>
      </c>
      <c r="M27" s="5">
        <f t="shared" si="3"/>
        <v>2.4000000000000004</v>
      </c>
      <c r="N27" s="5">
        <f t="shared" si="4"/>
        <v>3.5999999999999996</v>
      </c>
      <c r="O27" s="5">
        <f t="shared" si="5"/>
        <v>1.7999999999999998</v>
      </c>
      <c r="P27" s="5">
        <f t="shared" si="6"/>
        <v>4.1999999999999993</v>
      </c>
      <c r="Q27" s="5">
        <f t="shared" si="7"/>
        <v>1.2000000000000002</v>
      </c>
      <c r="R27" s="5">
        <f t="shared" si="8"/>
        <v>4.8000000000000007</v>
      </c>
    </row>
    <row r="28" spans="1:18" x14ac:dyDescent="0.35">
      <c r="A28" s="1" t="s">
        <v>18</v>
      </c>
      <c r="B28" s="1" t="s">
        <v>96</v>
      </c>
      <c r="C28" s="1" t="s">
        <v>97</v>
      </c>
      <c r="D28" s="1" t="s">
        <v>98</v>
      </c>
      <c r="E28" s="1" t="s">
        <v>99</v>
      </c>
      <c r="F28" s="4">
        <v>4</v>
      </c>
      <c r="G28" s="5">
        <f t="shared" si="9"/>
        <v>2.4</v>
      </c>
      <c r="H28" s="5">
        <f t="shared" si="0"/>
        <v>1.6</v>
      </c>
      <c r="I28" s="5">
        <f t="shared" si="10"/>
        <v>4</v>
      </c>
      <c r="J28" s="5">
        <f t="shared" si="1"/>
        <v>2</v>
      </c>
      <c r="K28" s="5">
        <f t="shared" si="2"/>
        <v>2</v>
      </c>
      <c r="L28" s="5">
        <f t="shared" si="11"/>
        <v>3</v>
      </c>
      <c r="M28" s="5">
        <f t="shared" si="3"/>
        <v>1.6</v>
      </c>
      <c r="N28" s="5">
        <f t="shared" si="4"/>
        <v>2.4</v>
      </c>
      <c r="O28" s="5">
        <f t="shared" si="5"/>
        <v>1.2</v>
      </c>
      <c r="P28" s="5">
        <f t="shared" si="6"/>
        <v>2.8</v>
      </c>
      <c r="Q28" s="5">
        <f t="shared" si="7"/>
        <v>0.8</v>
      </c>
      <c r="R28" s="5">
        <f t="shared" si="8"/>
        <v>3.2</v>
      </c>
    </row>
    <row r="29" spans="1:18" x14ac:dyDescent="0.35">
      <c r="A29" s="1" t="s">
        <v>18</v>
      </c>
      <c r="B29" s="1" t="s">
        <v>100</v>
      </c>
      <c r="C29" s="1" t="s">
        <v>101</v>
      </c>
      <c r="D29" s="1" t="s">
        <v>102</v>
      </c>
      <c r="E29" s="1" t="s">
        <v>103</v>
      </c>
      <c r="F29" s="4">
        <v>28</v>
      </c>
      <c r="G29" s="5">
        <f t="shared" si="9"/>
        <v>16.8</v>
      </c>
      <c r="H29" s="5">
        <f t="shared" si="0"/>
        <v>11.200000000000001</v>
      </c>
      <c r="I29" s="5">
        <f t="shared" si="10"/>
        <v>28</v>
      </c>
      <c r="J29" s="5">
        <f t="shared" si="1"/>
        <v>14</v>
      </c>
      <c r="K29" s="5">
        <f t="shared" si="2"/>
        <v>14</v>
      </c>
      <c r="L29" s="5">
        <f t="shared" si="11"/>
        <v>21</v>
      </c>
      <c r="M29" s="5">
        <f t="shared" si="3"/>
        <v>11.200000000000001</v>
      </c>
      <c r="N29" s="5">
        <f t="shared" si="4"/>
        <v>16.8</v>
      </c>
      <c r="O29" s="5">
        <f t="shared" si="5"/>
        <v>8.4</v>
      </c>
      <c r="P29" s="5">
        <f t="shared" si="6"/>
        <v>19.599999999999998</v>
      </c>
      <c r="Q29" s="5">
        <f t="shared" si="7"/>
        <v>5.6000000000000005</v>
      </c>
      <c r="R29" s="5">
        <f t="shared" si="8"/>
        <v>22.400000000000002</v>
      </c>
    </row>
    <row r="30" spans="1:18" x14ac:dyDescent="0.35">
      <c r="A30" s="1" t="s">
        <v>18</v>
      </c>
      <c r="B30" s="1" t="s">
        <v>104</v>
      </c>
      <c r="C30" s="1" t="s">
        <v>105</v>
      </c>
      <c r="D30" s="1" t="s">
        <v>106</v>
      </c>
      <c r="E30" s="2" t="s">
        <v>107</v>
      </c>
      <c r="F30" s="6">
        <v>26</v>
      </c>
      <c r="G30" s="5">
        <f t="shared" si="9"/>
        <v>15.6</v>
      </c>
      <c r="H30" s="5">
        <f t="shared" si="0"/>
        <v>10.4</v>
      </c>
      <c r="I30" s="5">
        <f t="shared" si="10"/>
        <v>26</v>
      </c>
      <c r="J30" s="5">
        <f t="shared" si="1"/>
        <v>13</v>
      </c>
      <c r="K30" s="5">
        <f t="shared" si="2"/>
        <v>13</v>
      </c>
      <c r="L30" s="5">
        <f t="shared" si="11"/>
        <v>19.5</v>
      </c>
      <c r="M30" s="5">
        <f t="shared" si="3"/>
        <v>10.4</v>
      </c>
      <c r="N30" s="5">
        <f t="shared" si="4"/>
        <v>15.6</v>
      </c>
      <c r="O30" s="5">
        <f t="shared" si="5"/>
        <v>7.8</v>
      </c>
      <c r="P30" s="5">
        <f t="shared" si="6"/>
        <v>18.2</v>
      </c>
      <c r="Q30" s="5">
        <f t="shared" si="7"/>
        <v>5.2</v>
      </c>
      <c r="R30" s="5">
        <f t="shared" si="8"/>
        <v>20.8</v>
      </c>
    </row>
    <row r="31" spans="1:18" x14ac:dyDescent="0.35">
      <c r="A31" s="1" t="s">
        <v>18</v>
      </c>
      <c r="B31" s="1" t="s">
        <v>108</v>
      </c>
      <c r="C31" s="1" t="s">
        <v>109</v>
      </c>
      <c r="D31" s="1" t="s">
        <v>110</v>
      </c>
      <c r="E31" s="1" t="s">
        <v>44</v>
      </c>
      <c r="F31" s="4">
        <v>43</v>
      </c>
      <c r="G31" s="5">
        <f t="shared" si="9"/>
        <v>25.8</v>
      </c>
      <c r="H31" s="5">
        <f t="shared" si="0"/>
        <v>17.2</v>
      </c>
      <c r="I31" s="5">
        <f t="shared" si="10"/>
        <v>43</v>
      </c>
      <c r="J31" s="5">
        <f t="shared" si="1"/>
        <v>21.5</v>
      </c>
      <c r="K31" s="5">
        <f t="shared" si="2"/>
        <v>21.5</v>
      </c>
      <c r="L31" s="5">
        <f t="shared" si="11"/>
        <v>32.25</v>
      </c>
      <c r="M31" s="5">
        <f t="shared" si="3"/>
        <v>17.2</v>
      </c>
      <c r="N31" s="5">
        <f t="shared" si="4"/>
        <v>25.8</v>
      </c>
      <c r="O31" s="5">
        <f t="shared" si="5"/>
        <v>12.9</v>
      </c>
      <c r="P31" s="5">
        <f t="shared" si="6"/>
        <v>30.099999999999998</v>
      </c>
      <c r="Q31" s="5">
        <f t="shared" si="7"/>
        <v>8.6</v>
      </c>
      <c r="R31" s="5">
        <f t="shared" si="8"/>
        <v>34.4</v>
      </c>
    </row>
    <row r="32" spans="1:18" x14ac:dyDescent="0.35">
      <c r="A32" s="1" t="s">
        <v>18</v>
      </c>
      <c r="B32" s="1" t="s">
        <v>111</v>
      </c>
      <c r="C32" s="1" t="s">
        <v>112</v>
      </c>
      <c r="D32" s="1" t="s">
        <v>113</v>
      </c>
      <c r="E32" s="1" t="s">
        <v>26</v>
      </c>
      <c r="F32" s="4">
        <v>29</v>
      </c>
      <c r="G32" s="5">
        <f t="shared" si="9"/>
        <v>17.399999999999999</v>
      </c>
      <c r="H32" s="5">
        <f t="shared" si="0"/>
        <v>11.600000000000001</v>
      </c>
      <c r="I32" s="5">
        <f t="shared" si="10"/>
        <v>29</v>
      </c>
      <c r="J32" s="5">
        <f t="shared" si="1"/>
        <v>14.5</v>
      </c>
      <c r="K32" s="5">
        <f t="shared" si="2"/>
        <v>14.5</v>
      </c>
      <c r="L32" s="5">
        <f t="shared" si="11"/>
        <v>21.75</v>
      </c>
      <c r="M32" s="5">
        <f t="shared" si="3"/>
        <v>11.600000000000001</v>
      </c>
      <c r="N32" s="5">
        <f t="shared" si="4"/>
        <v>17.399999999999999</v>
      </c>
      <c r="O32" s="5">
        <f t="shared" si="5"/>
        <v>8.6999999999999993</v>
      </c>
      <c r="P32" s="5">
        <f t="shared" si="6"/>
        <v>20.299999999999997</v>
      </c>
      <c r="Q32" s="5">
        <f t="shared" si="7"/>
        <v>5.8000000000000007</v>
      </c>
      <c r="R32" s="5">
        <f t="shared" si="8"/>
        <v>23.200000000000003</v>
      </c>
    </row>
    <row r="33" spans="1:18" x14ac:dyDescent="0.35">
      <c r="A33" s="1" t="s">
        <v>18</v>
      </c>
      <c r="B33" s="1" t="s">
        <v>114</v>
      </c>
      <c r="C33" s="1" t="s">
        <v>38</v>
      </c>
      <c r="D33" s="1" t="s">
        <v>115</v>
      </c>
      <c r="E33" s="1" t="s">
        <v>40</v>
      </c>
      <c r="F33" s="4">
        <v>25</v>
      </c>
      <c r="G33" s="5">
        <f t="shared" si="9"/>
        <v>15</v>
      </c>
      <c r="H33" s="5">
        <f t="shared" si="0"/>
        <v>10</v>
      </c>
      <c r="I33" s="5">
        <f t="shared" si="10"/>
        <v>25</v>
      </c>
      <c r="J33" s="5">
        <f t="shared" si="1"/>
        <v>12.5</v>
      </c>
      <c r="K33" s="5">
        <f t="shared" si="2"/>
        <v>12.5</v>
      </c>
      <c r="L33" s="5">
        <f t="shared" si="11"/>
        <v>18.75</v>
      </c>
      <c r="M33" s="5">
        <f t="shared" si="3"/>
        <v>10</v>
      </c>
      <c r="N33" s="5">
        <f t="shared" si="4"/>
        <v>15</v>
      </c>
      <c r="O33" s="5">
        <f t="shared" si="5"/>
        <v>7.5</v>
      </c>
      <c r="P33" s="5">
        <f t="shared" si="6"/>
        <v>17.5</v>
      </c>
      <c r="Q33" s="5">
        <f t="shared" si="7"/>
        <v>5</v>
      </c>
      <c r="R33" s="5">
        <f t="shared" si="8"/>
        <v>20</v>
      </c>
    </row>
    <row r="34" spans="1:18" x14ac:dyDescent="0.35">
      <c r="A34" s="1" t="s">
        <v>18</v>
      </c>
      <c r="B34" s="1" t="s">
        <v>116</v>
      </c>
      <c r="C34" s="1" t="s">
        <v>117</v>
      </c>
      <c r="D34" s="1" t="s">
        <v>118</v>
      </c>
      <c r="E34" s="1" t="s">
        <v>119</v>
      </c>
      <c r="F34" s="4">
        <v>34</v>
      </c>
      <c r="G34" s="5">
        <f t="shared" si="9"/>
        <v>20.399999999999999</v>
      </c>
      <c r="H34" s="5">
        <f t="shared" si="0"/>
        <v>13.600000000000001</v>
      </c>
      <c r="I34" s="5">
        <f t="shared" si="10"/>
        <v>34</v>
      </c>
      <c r="J34" s="5">
        <f t="shared" si="1"/>
        <v>17</v>
      </c>
      <c r="K34" s="5">
        <f t="shared" si="2"/>
        <v>17</v>
      </c>
      <c r="L34" s="5">
        <f t="shared" si="11"/>
        <v>25.5</v>
      </c>
      <c r="M34" s="5">
        <f t="shared" si="3"/>
        <v>13.600000000000001</v>
      </c>
      <c r="N34" s="5">
        <f t="shared" si="4"/>
        <v>20.399999999999999</v>
      </c>
      <c r="O34" s="5">
        <f t="shared" si="5"/>
        <v>10.199999999999999</v>
      </c>
      <c r="P34" s="5">
        <f t="shared" si="6"/>
        <v>23.799999999999997</v>
      </c>
      <c r="Q34" s="5">
        <f t="shared" si="7"/>
        <v>6.8000000000000007</v>
      </c>
      <c r="R34" s="5">
        <f t="shared" si="8"/>
        <v>27.200000000000003</v>
      </c>
    </row>
    <row r="35" spans="1:18" x14ac:dyDescent="0.35">
      <c r="A35" s="1" t="s">
        <v>18</v>
      </c>
      <c r="B35" s="1" t="s">
        <v>120</v>
      </c>
      <c r="C35" s="1" t="s">
        <v>121</v>
      </c>
      <c r="D35" s="1" t="s">
        <v>122</v>
      </c>
      <c r="E35" s="1" t="s">
        <v>50</v>
      </c>
      <c r="F35" s="4">
        <v>35</v>
      </c>
      <c r="G35" s="5">
        <f t="shared" si="9"/>
        <v>21</v>
      </c>
      <c r="H35" s="5">
        <f t="shared" ref="H35:H51" si="12">F35*40%</f>
        <v>14</v>
      </c>
      <c r="I35" s="5">
        <f t="shared" si="10"/>
        <v>35</v>
      </c>
      <c r="J35" s="5">
        <f t="shared" ref="J35:J51" si="13">F35*50%</f>
        <v>17.5</v>
      </c>
      <c r="K35" s="5">
        <f t="shared" ref="K35:K51" si="14">F35*50%</f>
        <v>17.5</v>
      </c>
      <c r="L35" s="5">
        <f t="shared" si="11"/>
        <v>26.25</v>
      </c>
      <c r="M35" s="5">
        <f t="shared" ref="M35:M51" si="15">F35*40%</f>
        <v>14</v>
      </c>
      <c r="N35" s="5">
        <f t="shared" ref="N35:N51" si="16">F35*60%</f>
        <v>21</v>
      </c>
      <c r="O35" s="5">
        <f t="shared" ref="O35:O51" si="17">F35*30%</f>
        <v>10.5</v>
      </c>
      <c r="P35" s="5">
        <f t="shared" ref="P35:P51" si="18">F35*70%</f>
        <v>24.5</v>
      </c>
      <c r="Q35" s="5">
        <f t="shared" ref="Q35:Q51" si="19">F35*20%</f>
        <v>7</v>
      </c>
      <c r="R35" s="5">
        <f t="shared" ref="R35:R51" si="20">F35*80%</f>
        <v>28</v>
      </c>
    </row>
    <row r="36" spans="1:18" x14ac:dyDescent="0.35">
      <c r="A36" s="1" t="s">
        <v>18</v>
      </c>
      <c r="B36" s="1" t="s">
        <v>123</v>
      </c>
      <c r="C36" s="1" t="s">
        <v>124</v>
      </c>
      <c r="D36" s="1" t="s">
        <v>125</v>
      </c>
      <c r="E36" s="1" t="s">
        <v>126</v>
      </c>
      <c r="F36" s="4">
        <v>34</v>
      </c>
      <c r="G36" s="5">
        <f t="shared" si="9"/>
        <v>20.399999999999999</v>
      </c>
      <c r="H36" s="5">
        <f t="shared" si="12"/>
        <v>13.600000000000001</v>
      </c>
      <c r="I36" s="5">
        <f t="shared" si="10"/>
        <v>34</v>
      </c>
      <c r="J36" s="5">
        <f t="shared" si="13"/>
        <v>17</v>
      </c>
      <c r="K36" s="5">
        <f t="shared" si="14"/>
        <v>17</v>
      </c>
      <c r="L36" s="5">
        <f t="shared" si="11"/>
        <v>25.5</v>
      </c>
      <c r="M36" s="5">
        <f t="shared" si="15"/>
        <v>13.600000000000001</v>
      </c>
      <c r="N36" s="5">
        <f t="shared" si="16"/>
        <v>20.399999999999999</v>
      </c>
      <c r="O36" s="5">
        <f t="shared" si="17"/>
        <v>10.199999999999999</v>
      </c>
      <c r="P36" s="5">
        <f t="shared" si="18"/>
        <v>23.799999999999997</v>
      </c>
      <c r="Q36" s="5">
        <f t="shared" si="19"/>
        <v>6.8000000000000007</v>
      </c>
      <c r="R36" s="5">
        <f t="shared" si="20"/>
        <v>27.200000000000003</v>
      </c>
    </row>
    <row r="37" spans="1:18" x14ac:dyDescent="0.35">
      <c r="A37" s="1" t="s">
        <v>18</v>
      </c>
      <c r="B37" s="1" t="s">
        <v>127</v>
      </c>
      <c r="C37" s="1" t="s">
        <v>128</v>
      </c>
      <c r="D37" s="1" t="s">
        <v>129</v>
      </c>
      <c r="E37" s="1" t="s">
        <v>130</v>
      </c>
      <c r="F37" s="4">
        <v>30</v>
      </c>
      <c r="G37" s="5">
        <f t="shared" si="9"/>
        <v>18</v>
      </c>
      <c r="H37" s="5">
        <f t="shared" si="12"/>
        <v>12</v>
      </c>
      <c r="I37" s="5">
        <f t="shared" si="10"/>
        <v>30</v>
      </c>
      <c r="J37" s="5">
        <f t="shared" si="13"/>
        <v>15</v>
      </c>
      <c r="K37" s="5">
        <f t="shared" si="14"/>
        <v>15</v>
      </c>
      <c r="L37" s="5">
        <f t="shared" si="11"/>
        <v>22.5</v>
      </c>
      <c r="M37" s="5">
        <f t="shared" si="15"/>
        <v>12</v>
      </c>
      <c r="N37" s="5">
        <f t="shared" si="16"/>
        <v>18</v>
      </c>
      <c r="O37" s="5">
        <f t="shared" si="17"/>
        <v>9</v>
      </c>
      <c r="P37" s="5">
        <f t="shared" si="18"/>
        <v>21</v>
      </c>
      <c r="Q37" s="5">
        <f t="shared" si="19"/>
        <v>6</v>
      </c>
      <c r="R37" s="5">
        <f t="shared" si="20"/>
        <v>24</v>
      </c>
    </row>
    <row r="38" spans="1:18" x14ac:dyDescent="0.35">
      <c r="A38" s="1" t="s">
        <v>18</v>
      </c>
      <c r="B38" s="1" t="s">
        <v>131</v>
      </c>
      <c r="C38" s="1" t="s">
        <v>132</v>
      </c>
      <c r="D38" s="1" t="s">
        <v>133</v>
      </c>
      <c r="E38" s="1" t="s">
        <v>30</v>
      </c>
      <c r="F38" s="4">
        <v>16</v>
      </c>
      <c r="G38" s="5">
        <f t="shared" si="9"/>
        <v>9.6</v>
      </c>
      <c r="H38" s="5">
        <f t="shared" si="12"/>
        <v>6.4</v>
      </c>
      <c r="I38" s="5">
        <f t="shared" si="10"/>
        <v>16</v>
      </c>
      <c r="J38" s="5">
        <f t="shared" si="13"/>
        <v>8</v>
      </c>
      <c r="K38" s="5">
        <f t="shared" si="14"/>
        <v>8</v>
      </c>
      <c r="L38" s="5">
        <f t="shared" si="11"/>
        <v>12</v>
      </c>
      <c r="M38" s="5">
        <f t="shared" si="15"/>
        <v>6.4</v>
      </c>
      <c r="N38" s="5">
        <f t="shared" si="16"/>
        <v>9.6</v>
      </c>
      <c r="O38" s="5">
        <f t="shared" si="17"/>
        <v>4.8</v>
      </c>
      <c r="P38" s="5">
        <f t="shared" si="18"/>
        <v>11.2</v>
      </c>
      <c r="Q38" s="5">
        <f t="shared" si="19"/>
        <v>3.2</v>
      </c>
      <c r="R38" s="5">
        <f t="shared" si="20"/>
        <v>12.8</v>
      </c>
    </row>
    <row r="39" spans="1:18" x14ac:dyDescent="0.35">
      <c r="A39" s="1" t="s">
        <v>18</v>
      </c>
      <c r="B39" s="1" t="s">
        <v>134</v>
      </c>
      <c r="C39" s="1" t="s">
        <v>135</v>
      </c>
      <c r="D39" s="1" t="s">
        <v>136</v>
      </c>
      <c r="E39" s="1" t="s">
        <v>137</v>
      </c>
      <c r="F39" s="4">
        <v>182</v>
      </c>
      <c r="G39" s="5">
        <f t="shared" si="9"/>
        <v>109.2</v>
      </c>
      <c r="H39" s="5">
        <f t="shared" si="12"/>
        <v>72.8</v>
      </c>
      <c r="I39" s="5">
        <f t="shared" si="10"/>
        <v>182</v>
      </c>
      <c r="J39" s="5">
        <f t="shared" si="13"/>
        <v>91</v>
      </c>
      <c r="K39" s="5">
        <f t="shared" si="14"/>
        <v>91</v>
      </c>
      <c r="L39" s="5">
        <f t="shared" si="11"/>
        <v>136.5</v>
      </c>
      <c r="M39" s="5">
        <f t="shared" si="15"/>
        <v>72.8</v>
      </c>
      <c r="N39" s="5">
        <f t="shared" si="16"/>
        <v>109.2</v>
      </c>
      <c r="O39" s="5">
        <f t="shared" si="17"/>
        <v>54.6</v>
      </c>
      <c r="P39" s="5">
        <f t="shared" si="18"/>
        <v>127.39999999999999</v>
      </c>
      <c r="Q39" s="5">
        <f t="shared" si="19"/>
        <v>36.4</v>
      </c>
      <c r="R39" s="5">
        <f t="shared" si="20"/>
        <v>145.6</v>
      </c>
    </row>
    <row r="40" spans="1:18" x14ac:dyDescent="0.35">
      <c r="A40" s="1" t="s">
        <v>18</v>
      </c>
      <c r="B40" s="1" t="s">
        <v>138</v>
      </c>
      <c r="C40" s="1" t="s">
        <v>139</v>
      </c>
      <c r="D40" s="1" t="s">
        <v>140</v>
      </c>
      <c r="E40" s="1" t="s">
        <v>141</v>
      </c>
      <c r="F40" s="4">
        <v>32</v>
      </c>
      <c r="G40" s="5">
        <f t="shared" si="9"/>
        <v>19.2</v>
      </c>
      <c r="H40" s="5">
        <f t="shared" si="12"/>
        <v>12.8</v>
      </c>
      <c r="I40" s="5">
        <f t="shared" si="10"/>
        <v>32</v>
      </c>
      <c r="J40" s="5">
        <f t="shared" si="13"/>
        <v>16</v>
      </c>
      <c r="K40" s="5">
        <f t="shared" si="14"/>
        <v>16</v>
      </c>
      <c r="L40" s="5">
        <f t="shared" si="11"/>
        <v>24</v>
      </c>
      <c r="M40" s="5">
        <f t="shared" si="15"/>
        <v>12.8</v>
      </c>
      <c r="N40" s="5">
        <f t="shared" si="16"/>
        <v>19.2</v>
      </c>
      <c r="O40" s="5">
        <f t="shared" si="17"/>
        <v>9.6</v>
      </c>
      <c r="P40" s="5">
        <f t="shared" si="18"/>
        <v>22.4</v>
      </c>
      <c r="Q40" s="5">
        <f t="shared" si="19"/>
        <v>6.4</v>
      </c>
      <c r="R40" s="5">
        <f t="shared" si="20"/>
        <v>25.6</v>
      </c>
    </row>
    <row r="41" spans="1:18" x14ac:dyDescent="0.35">
      <c r="A41" s="1" t="s">
        <v>18</v>
      </c>
      <c r="B41" s="1" t="s">
        <v>142</v>
      </c>
      <c r="C41" s="1" t="s">
        <v>38</v>
      </c>
      <c r="D41" s="1" t="s">
        <v>143</v>
      </c>
      <c r="E41" s="1" t="s">
        <v>40</v>
      </c>
      <c r="F41" s="4">
        <v>30</v>
      </c>
      <c r="G41" s="5">
        <f t="shared" si="9"/>
        <v>18</v>
      </c>
      <c r="H41" s="5">
        <f t="shared" si="12"/>
        <v>12</v>
      </c>
      <c r="I41" s="5">
        <f t="shared" si="10"/>
        <v>30</v>
      </c>
      <c r="J41" s="5">
        <f t="shared" si="13"/>
        <v>15</v>
      </c>
      <c r="K41" s="5">
        <f t="shared" si="14"/>
        <v>15</v>
      </c>
      <c r="L41" s="5">
        <f t="shared" si="11"/>
        <v>22.5</v>
      </c>
      <c r="M41" s="5">
        <f t="shared" si="15"/>
        <v>12</v>
      </c>
      <c r="N41" s="5">
        <f t="shared" si="16"/>
        <v>18</v>
      </c>
      <c r="O41" s="5">
        <f t="shared" si="17"/>
        <v>9</v>
      </c>
      <c r="P41" s="5">
        <f t="shared" si="18"/>
        <v>21</v>
      </c>
      <c r="Q41" s="5">
        <f t="shared" si="19"/>
        <v>6</v>
      </c>
      <c r="R41" s="5">
        <f t="shared" si="20"/>
        <v>24</v>
      </c>
    </row>
    <row r="42" spans="1:18" x14ac:dyDescent="0.35">
      <c r="A42" s="1" t="s">
        <v>18</v>
      </c>
      <c r="B42" s="1" t="s">
        <v>144</v>
      </c>
      <c r="C42" s="1" t="s">
        <v>145</v>
      </c>
      <c r="D42" s="1" t="s">
        <v>146</v>
      </c>
      <c r="E42" s="1" t="s">
        <v>50</v>
      </c>
      <c r="F42" s="4">
        <v>28</v>
      </c>
      <c r="G42" s="5">
        <f t="shared" si="9"/>
        <v>16.8</v>
      </c>
      <c r="H42" s="5">
        <f t="shared" si="12"/>
        <v>11.200000000000001</v>
      </c>
      <c r="I42" s="5">
        <f t="shared" si="10"/>
        <v>28</v>
      </c>
      <c r="J42" s="5">
        <f t="shared" si="13"/>
        <v>14</v>
      </c>
      <c r="K42" s="5">
        <f t="shared" si="14"/>
        <v>14</v>
      </c>
      <c r="L42" s="5">
        <f t="shared" si="11"/>
        <v>21</v>
      </c>
      <c r="M42" s="5">
        <f t="shared" si="15"/>
        <v>11.200000000000001</v>
      </c>
      <c r="N42" s="5">
        <f t="shared" si="16"/>
        <v>16.8</v>
      </c>
      <c r="O42" s="5">
        <f t="shared" si="17"/>
        <v>8.4</v>
      </c>
      <c r="P42" s="5">
        <f t="shared" si="18"/>
        <v>19.599999999999998</v>
      </c>
      <c r="Q42" s="5">
        <f t="shared" si="19"/>
        <v>5.6000000000000005</v>
      </c>
      <c r="R42" s="5">
        <f t="shared" si="20"/>
        <v>22.400000000000002</v>
      </c>
    </row>
    <row r="43" spans="1:18" x14ac:dyDescent="0.35">
      <c r="A43" s="1" t="s">
        <v>18</v>
      </c>
      <c r="B43" s="1" t="s">
        <v>147</v>
      </c>
      <c r="C43" s="1" t="s">
        <v>148</v>
      </c>
      <c r="D43" s="1" t="s">
        <v>149</v>
      </c>
      <c r="E43" s="1" t="s">
        <v>130</v>
      </c>
      <c r="F43" s="4">
        <v>686</v>
      </c>
      <c r="G43" s="5">
        <f t="shared" si="9"/>
        <v>411.59999999999997</v>
      </c>
      <c r="H43" s="5">
        <f t="shared" si="12"/>
        <v>274.40000000000003</v>
      </c>
      <c r="I43" s="5">
        <f t="shared" si="10"/>
        <v>686</v>
      </c>
      <c r="J43" s="5">
        <f t="shared" si="13"/>
        <v>343</v>
      </c>
      <c r="K43" s="5">
        <f t="shared" si="14"/>
        <v>343</v>
      </c>
      <c r="L43" s="5">
        <f t="shared" si="11"/>
        <v>514.5</v>
      </c>
      <c r="M43" s="5">
        <f t="shared" si="15"/>
        <v>274.40000000000003</v>
      </c>
      <c r="N43" s="5">
        <f t="shared" si="16"/>
        <v>411.59999999999997</v>
      </c>
      <c r="O43" s="5">
        <f t="shared" si="17"/>
        <v>205.79999999999998</v>
      </c>
      <c r="P43" s="5">
        <f t="shared" si="18"/>
        <v>480.2</v>
      </c>
      <c r="Q43" s="5">
        <f t="shared" si="19"/>
        <v>137.20000000000002</v>
      </c>
      <c r="R43" s="5">
        <f t="shared" si="20"/>
        <v>548.80000000000007</v>
      </c>
    </row>
    <row r="44" spans="1:18" x14ac:dyDescent="0.35">
      <c r="A44" s="1" t="s">
        <v>18</v>
      </c>
      <c r="B44" s="1" t="s">
        <v>150</v>
      </c>
      <c r="C44" s="1" t="s">
        <v>151</v>
      </c>
      <c r="D44" s="1" t="s">
        <v>152</v>
      </c>
      <c r="E44" s="1" t="s">
        <v>153</v>
      </c>
      <c r="F44" s="4">
        <v>494</v>
      </c>
      <c r="G44" s="5">
        <f t="shared" si="9"/>
        <v>296.39999999999998</v>
      </c>
      <c r="H44" s="5">
        <f t="shared" si="12"/>
        <v>197.60000000000002</v>
      </c>
      <c r="I44" s="5">
        <f t="shared" si="10"/>
        <v>494</v>
      </c>
      <c r="J44" s="5">
        <f t="shared" si="13"/>
        <v>247</v>
      </c>
      <c r="K44" s="5">
        <f t="shared" si="14"/>
        <v>247</v>
      </c>
      <c r="L44" s="5">
        <f t="shared" si="11"/>
        <v>370.5</v>
      </c>
      <c r="M44" s="5">
        <f t="shared" si="15"/>
        <v>197.60000000000002</v>
      </c>
      <c r="N44" s="5">
        <f t="shared" si="16"/>
        <v>296.39999999999998</v>
      </c>
      <c r="O44" s="5">
        <f t="shared" si="17"/>
        <v>148.19999999999999</v>
      </c>
      <c r="P44" s="5">
        <f t="shared" si="18"/>
        <v>345.79999999999995</v>
      </c>
      <c r="Q44" s="5">
        <f t="shared" si="19"/>
        <v>98.800000000000011</v>
      </c>
      <c r="R44" s="5">
        <f t="shared" si="20"/>
        <v>395.20000000000005</v>
      </c>
    </row>
    <row r="45" spans="1:18" x14ac:dyDescent="0.35">
      <c r="A45" s="1" t="s">
        <v>18</v>
      </c>
      <c r="B45" s="1" t="s">
        <v>154</v>
      </c>
      <c r="C45" s="1" t="s">
        <v>155</v>
      </c>
      <c r="D45" s="1" t="s">
        <v>156</v>
      </c>
      <c r="E45" s="1" t="s">
        <v>157</v>
      </c>
      <c r="F45" s="4">
        <v>32</v>
      </c>
      <c r="G45" s="5">
        <f t="shared" si="9"/>
        <v>19.2</v>
      </c>
      <c r="H45" s="5">
        <f t="shared" si="12"/>
        <v>12.8</v>
      </c>
      <c r="I45" s="5">
        <f t="shared" si="10"/>
        <v>32</v>
      </c>
      <c r="J45" s="5">
        <f t="shared" si="13"/>
        <v>16</v>
      </c>
      <c r="K45" s="5">
        <f t="shared" si="14"/>
        <v>16</v>
      </c>
      <c r="L45" s="5">
        <f t="shared" si="11"/>
        <v>24</v>
      </c>
      <c r="M45" s="5">
        <f t="shared" si="15"/>
        <v>12.8</v>
      </c>
      <c r="N45" s="5">
        <f t="shared" si="16"/>
        <v>19.2</v>
      </c>
      <c r="O45" s="5">
        <f t="shared" si="17"/>
        <v>9.6</v>
      </c>
      <c r="P45" s="5">
        <f t="shared" si="18"/>
        <v>22.4</v>
      </c>
      <c r="Q45" s="5">
        <f t="shared" si="19"/>
        <v>6.4</v>
      </c>
      <c r="R45" s="5">
        <f t="shared" si="20"/>
        <v>25.6</v>
      </c>
    </row>
    <row r="46" spans="1:18" x14ac:dyDescent="0.35">
      <c r="A46" s="1" t="s">
        <v>18</v>
      </c>
      <c r="B46" s="1" t="s">
        <v>158</v>
      </c>
      <c r="C46" s="1" t="s">
        <v>82</v>
      </c>
      <c r="D46" s="1" t="s">
        <v>159</v>
      </c>
      <c r="E46" s="1" t="s">
        <v>84</v>
      </c>
      <c r="F46" s="4">
        <v>62</v>
      </c>
      <c r="G46" s="5">
        <f t="shared" si="9"/>
        <v>37.199999999999996</v>
      </c>
      <c r="H46" s="5">
        <f t="shared" si="12"/>
        <v>24.8</v>
      </c>
      <c r="I46" s="5">
        <f t="shared" si="10"/>
        <v>62</v>
      </c>
      <c r="J46" s="5">
        <f t="shared" si="13"/>
        <v>31</v>
      </c>
      <c r="K46" s="5">
        <f t="shared" si="14"/>
        <v>31</v>
      </c>
      <c r="L46" s="5">
        <f t="shared" si="11"/>
        <v>46.5</v>
      </c>
      <c r="M46" s="5">
        <f t="shared" si="15"/>
        <v>24.8</v>
      </c>
      <c r="N46" s="5">
        <f t="shared" si="16"/>
        <v>37.199999999999996</v>
      </c>
      <c r="O46" s="5">
        <f t="shared" si="17"/>
        <v>18.599999999999998</v>
      </c>
      <c r="P46" s="5">
        <f t="shared" si="18"/>
        <v>43.4</v>
      </c>
      <c r="Q46" s="5">
        <f t="shared" si="19"/>
        <v>12.4</v>
      </c>
      <c r="R46" s="5">
        <f t="shared" si="20"/>
        <v>49.6</v>
      </c>
    </row>
    <row r="47" spans="1:18" x14ac:dyDescent="0.35">
      <c r="A47" s="1" t="s">
        <v>18</v>
      </c>
      <c r="B47" s="1" t="s">
        <v>160</v>
      </c>
      <c r="C47" s="1" t="s">
        <v>161</v>
      </c>
      <c r="D47" s="1" t="s">
        <v>162</v>
      </c>
      <c r="E47" s="1" t="s">
        <v>30</v>
      </c>
      <c r="F47" s="4">
        <v>3</v>
      </c>
      <c r="G47" s="5">
        <f t="shared" si="9"/>
        <v>1.7999999999999998</v>
      </c>
      <c r="H47" s="5">
        <f t="shared" si="12"/>
        <v>1.2000000000000002</v>
      </c>
      <c r="I47" s="5">
        <f t="shared" si="10"/>
        <v>3</v>
      </c>
      <c r="J47" s="5">
        <f t="shared" si="13"/>
        <v>1.5</v>
      </c>
      <c r="K47" s="5">
        <f t="shared" si="14"/>
        <v>1.5</v>
      </c>
      <c r="L47" s="5">
        <f t="shared" si="11"/>
        <v>2.25</v>
      </c>
      <c r="M47" s="5">
        <f t="shared" si="15"/>
        <v>1.2000000000000002</v>
      </c>
      <c r="N47" s="5">
        <f t="shared" si="16"/>
        <v>1.7999999999999998</v>
      </c>
      <c r="O47" s="5">
        <f t="shared" si="17"/>
        <v>0.89999999999999991</v>
      </c>
      <c r="P47" s="5">
        <f t="shared" si="18"/>
        <v>2.0999999999999996</v>
      </c>
      <c r="Q47" s="5">
        <f t="shared" si="19"/>
        <v>0.60000000000000009</v>
      </c>
      <c r="R47" s="5">
        <f t="shared" si="20"/>
        <v>2.4000000000000004</v>
      </c>
    </row>
    <row r="48" spans="1:18" x14ac:dyDescent="0.35">
      <c r="A48" s="1" t="s">
        <v>18</v>
      </c>
      <c r="B48" s="1" t="s">
        <v>163</v>
      </c>
      <c r="C48" s="1" t="s">
        <v>164</v>
      </c>
      <c r="D48" s="1" t="s">
        <v>165</v>
      </c>
      <c r="E48" s="1" t="s">
        <v>166</v>
      </c>
      <c r="F48" s="4">
        <v>25</v>
      </c>
      <c r="G48" s="5">
        <f t="shared" si="9"/>
        <v>15</v>
      </c>
      <c r="H48" s="5">
        <f t="shared" si="12"/>
        <v>10</v>
      </c>
      <c r="I48" s="5">
        <f t="shared" si="10"/>
        <v>25</v>
      </c>
      <c r="J48" s="5">
        <f t="shared" si="13"/>
        <v>12.5</v>
      </c>
      <c r="K48" s="5">
        <f t="shared" si="14"/>
        <v>12.5</v>
      </c>
      <c r="L48" s="5">
        <f t="shared" si="11"/>
        <v>18.75</v>
      </c>
      <c r="M48" s="5">
        <f t="shared" si="15"/>
        <v>10</v>
      </c>
      <c r="N48" s="5">
        <f t="shared" si="16"/>
        <v>15</v>
      </c>
      <c r="O48" s="5">
        <f t="shared" si="17"/>
        <v>7.5</v>
      </c>
      <c r="P48" s="5">
        <f t="shared" si="18"/>
        <v>17.5</v>
      </c>
      <c r="Q48" s="5">
        <f t="shared" si="19"/>
        <v>5</v>
      </c>
      <c r="R48" s="5">
        <f t="shared" si="20"/>
        <v>20</v>
      </c>
    </row>
    <row r="49" spans="1:18" x14ac:dyDescent="0.35">
      <c r="A49" s="1" t="s">
        <v>18</v>
      </c>
      <c r="B49" s="1" t="s">
        <v>167</v>
      </c>
      <c r="C49" s="1" t="s">
        <v>38</v>
      </c>
      <c r="D49" s="1" t="s">
        <v>168</v>
      </c>
      <c r="E49" s="1" t="s">
        <v>40</v>
      </c>
      <c r="F49" s="4">
        <v>4</v>
      </c>
      <c r="G49" s="5">
        <f t="shared" si="9"/>
        <v>2.4</v>
      </c>
      <c r="H49" s="5">
        <f t="shared" si="12"/>
        <v>1.6</v>
      </c>
      <c r="I49" s="5">
        <f t="shared" si="10"/>
        <v>4</v>
      </c>
      <c r="J49" s="5">
        <f t="shared" si="13"/>
        <v>2</v>
      </c>
      <c r="K49" s="5">
        <f t="shared" si="14"/>
        <v>2</v>
      </c>
      <c r="L49" s="5">
        <f t="shared" si="11"/>
        <v>3</v>
      </c>
      <c r="M49" s="5">
        <f t="shared" si="15"/>
        <v>1.6</v>
      </c>
      <c r="N49" s="5">
        <f t="shared" si="16"/>
        <v>2.4</v>
      </c>
      <c r="O49" s="5">
        <f t="shared" si="17"/>
        <v>1.2</v>
      </c>
      <c r="P49" s="5">
        <f t="shared" si="18"/>
        <v>2.8</v>
      </c>
      <c r="Q49" s="5">
        <f t="shared" si="19"/>
        <v>0.8</v>
      </c>
      <c r="R49" s="5">
        <f t="shared" si="20"/>
        <v>3.2</v>
      </c>
    </row>
    <row r="50" spans="1:18" x14ac:dyDescent="0.35">
      <c r="A50" s="1" t="s">
        <v>18</v>
      </c>
      <c r="B50" s="1" t="s">
        <v>169</v>
      </c>
      <c r="C50" s="1" t="s">
        <v>170</v>
      </c>
      <c r="D50" s="1" t="s">
        <v>171</v>
      </c>
      <c r="E50" s="1" t="s">
        <v>44</v>
      </c>
      <c r="F50" s="4">
        <v>423</v>
      </c>
      <c r="G50" s="5">
        <f t="shared" si="9"/>
        <v>253.79999999999998</v>
      </c>
      <c r="H50" s="5">
        <f t="shared" si="12"/>
        <v>169.20000000000002</v>
      </c>
      <c r="I50" s="5">
        <f t="shared" si="10"/>
        <v>423</v>
      </c>
      <c r="J50" s="5">
        <f t="shared" si="13"/>
        <v>211.5</v>
      </c>
      <c r="K50" s="5">
        <f t="shared" si="14"/>
        <v>211.5</v>
      </c>
      <c r="L50" s="5">
        <f t="shared" si="11"/>
        <v>317.25</v>
      </c>
      <c r="M50" s="5">
        <f t="shared" si="15"/>
        <v>169.20000000000002</v>
      </c>
      <c r="N50" s="5">
        <f t="shared" si="16"/>
        <v>253.79999999999998</v>
      </c>
      <c r="O50" s="5">
        <f t="shared" si="17"/>
        <v>126.89999999999999</v>
      </c>
      <c r="P50" s="5">
        <f t="shared" si="18"/>
        <v>296.09999999999997</v>
      </c>
      <c r="Q50" s="5">
        <f t="shared" si="19"/>
        <v>84.600000000000009</v>
      </c>
      <c r="R50" s="5">
        <f t="shared" si="20"/>
        <v>338.40000000000003</v>
      </c>
    </row>
    <row r="51" spans="1:18" x14ac:dyDescent="0.35">
      <c r="A51" s="1" t="s">
        <v>18</v>
      </c>
      <c r="B51" s="1" t="s">
        <v>172</v>
      </c>
      <c r="C51" s="1" t="s">
        <v>28</v>
      </c>
      <c r="D51" s="1" t="s">
        <v>173</v>
      </c>
      <c r="E51" s="1" t="s">
        <v>30</v>
      </c>
      <c r="F51" s="4">
        <v>123</v>
      </c>
      <c r="G51" s="5">
        <f t="shared" si="9"/>
        <v>73.8</v>
      </c>
      <c r="H51" s="5">
        <f t="shared" si="12"/>
        <v>49.2</v>
      </c>
      <c r="I51" s="5">
        <f t="shared" si="10"/>
        <v>123</v>
      </c>
      <c r="J51" s="5">
        <f t="shared" si="13"/>
        <v>61.5</v>
      </c>
      <c r="K51" s="5">
        <f t="shared" si="14"/>
        <v>61.5</v>
      </c>
      <c r="L51" s="5">
        <f t="shared" si="11"/>
        <v>92.25</v>
      </c>
      <c r="M51" s="5">
        <f t="shared" si="15"/>
        <v>49.2</v>
      </c>
      <c r="N51" s="5">
        <f t="shared" si="16"/>
        <v>73.8</v>
      </c>
      <c r="O51" s="5">
        <f t="shared" si="17"/>
        <v>36.9</v>
      </c>
      <c r="P51" s="5">
        <f t="shared" si="18"/>
        <v>86.1</v>
      </c>
      <c r="Q51" s="5">
        <f t="shared" si="19"/>
        <v>24.6</v>
      </c>
      <c r="R51" s="5">
        <f t="shared" si="20"/>
        <v>98.4</v>
      </c>
    </row>
    <row r="52" spans="1:18" x14ac:dyDescent="0.35">
      <c r="F52" s="3">
        <f>SUM(F3:F51)</f>
        <v>3768</v>
      </c>
      <c r="G52" s="3">
        <f t="shared" ref="G52:R52" si="21">SUM(G3:G51)</f>
        <v>2260.8000000000002</v>
      </c>
      <c r="H52" s="3">
        <f t="shared" si="21"/>
        <v>1507.2</v>
      </c>
      <c r="I52" s="3"/>
      <c r="J52" s="3">
        <f t="shared" si="21"/>
        <v>1884</v>
      </c>
      <c r="K52" s="3">
        <f t="shared" si="21"/>
        <v>1884</v>
      </c>
      <c r="L52" s="3"/>
      <c r="M52" s="3">
        <f t="shared" si="21"/>
        <v>1507.2</v>
      </c>
      <c r="N52" s="3">
        <f t="shared" si="21"/>
        <v>2260.8000000000002</v>
      </c>
      <c r="O52" s="3">
        <f t="shared" si="21"/>
        <v>1130.4000000000001</v>
      </c>
      <c r="P52" s="3">
        <f t="shared" si="21"/>
        <v>2637.6</v>
      </c>
      <c r="Q52" s="3">
        <f t="shared" si="21"/>
        <v>753.6</v>
      </c>
      <c r="R52" s="3">
        <f t="shared" si="21"/>
        <v>3014.4</v>
      </c>
    </row>
    <row r="53" spans="1:18" x14ac:dyDescent="0.35">
      <c r="A53" t="s">
        <v>174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x14ac:dyDescent="0.35">
      <c r="A54" s="15"/>
      <c r="B54" s="23" t="s">
        <v>175</v>
      </c>
      <c r="C54" s="23"/>
    </row>
    <row r="55" spans="1:18" x14ac:dyDescent="0.35">
      <c r="A55" s="15"/>
      <c r="B55" s="23"/>
      <c r="C55" s="23"/>
    </row>
    <row r="56" spans="1:18" x14ac:dyDescent="0.35">
      <c r="A56" s="20"/>
      <c r="B56" s="23" t="s">
        <v>176</v>
      </c>
      <c r="C56" s="23"/>
    </row>
    <row r="57" spans="1:18" x14ac:dyDescent="0.35">
      <c r="A57" s="20"/>
      <c r="B57" s="23"/>
      <c r="C57" s="23"/>
    </row>
    <row r="58" spans="1:18" x14ac:dyDescent="0.35">
      <c r="A58" s="21"/>
      <c r="B58" s="23" t="s">
        <v>177</v>
      </c>
      <c r="C58" s="23"/>
    </row>
    <row r="59" spans="1:18" x14ac:dyDescent="0.35">
      <c r="A59" s="21"/>
      <c r="B59" s="23"/>
      <c r="C59" s="23"/>
    </row>
    <row r="60" spans="1:18" x14ac:dyDescent="0.35">
      <c r="A60" s="22"/>
      <c r="B60" s="23" t="s">
        <v>178</v>
      </c>
      <c r="C60" s="23"/>
    </row>
    <row r="61" spans="1:18" x14ac:dyDescent="0.35">
      <c r="A61" s="22"/>
      <c r="B61" s="23"/>
      <c r="C61" s="23"/>
    </row>
  </sheetData>
  <mergeCells count="7">
    <mergeCell ref="A56:A57"/>
    <mergeCell ref="A58:A59"/>
    <mergeCell ref="A60:A61"/>
    <mergeCell ref="B54:C55"/>
    <mergeCell ref="B56:C57"/>
    <mergeCell ref="B58:C59"/>
    <mergeCell ref="B60:C61"/>
  </mergeCells>
  <pageMargins left="0.25" right="0.25" top="0.75" bottom="0.75" header="0.3" footer="0.3"/>
  <pageSetup scale="4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5589-8381-49FB-AA32-04EB09ADE8D9}">
  <sheetPr>
    <pageSetUpPr fitToPage="1"/>
  </sheetPr>
  <dimension ref="A1:R61"/>
  <sheetViews>
    <sheetView workbookViewId="0">
      <selection activeCell="N9" sqref="N9"/>
    </sheetView>
  </sheetViews>
  <sheetFormatPr defaultRowHeight="14.5" x14ac:dyDescent="0.35"/>
  <cols>
    <col min="1" max="2" width="12.54296875" customWidth="1"/>
    <col min="3" max="3" width="28.7265625" bestFit="1" customWidth="1"/>
    <col min="4" max="4" width="30.54296875" bestFit="1" customWidth="1"/>
    <col min="5" max="5" width="15.26953125" bestFit="1" customWidth="1"/>
    <col min="6" max="9" width="15.54296875" customWidth="1"/>
  </cols>
  <sheetData>
    <row r="1" spans="1:9" ht="39.65" customHeight="1" x14ac:dyDescent="0.35">
      <c r="A1" s="16" t="s">
        <v>179</v>
      </c>
    </row>
    <row r="2" spans="1:9" ht="58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180</v>
      </c>
      <c r="H2" s="9" t="s">
        <v>181</v>
      </c>
      <c r="I2" s="11" t="s">
        <v>182</v>
      </c>
    </row>
    <row r="3" spans="1:9" x14ac:dyDescent="0.3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4">
        <v>356</v>
      </c>
      <c r="G3" s="5">
        <f>F3*22%</f>
        <v>78.320000000000007</v>
      </c>
      <c r="H3" s="5">
        <f>F3*34%</f>
        <v>121.04</v>
      </c>
      <c r="I3" s="5">
        <f>F3*45%</f>
        <v>160.20000000000002</v>
      </c>
    </row>
    <row r="4" spans="1:9" x14ac:dyDescent="0.35">
      <c r="A4" s="1" t="s">
        <v>18</v>
      </c>
      <c r="B4" s="1" t="s">
        <v>23</v>
      </c>
      <c r="C4" s="1" t="s">
        <v>24</v>
      </c>
      <c r="D4" s="1" t="s">
        <v>25</v>
      </c>
      <c r="E4" s="1" t="s">
        <v>26</v>
      </c>
      <c r="F4" s="4">
        <v>175</v>
      </c>
      <c r="G4" s="5">
        <f t="shared" ref="G4:G51" si="0">F4*22%</f>
        <v>38.5</v>
      </c>
      <c r="H4" s="5">
        <f t="shared" ref="H4:H51" si="1">F4*34%</f>
        <v>59.500000000000007</v>
      </c>
      <c r="I4" s="5">
        <f t="shared" ref="I4:I51" si="2">F4*45%</f>
        <v>78.75</v>
      </c>
    </row>
    <row r="5" spans="1:9" x14ac:dyDescent="0.35">
      <c r="A5" s="1" t="s">
        <v>18</v>
      </c>
      <c r="B5" s="1" t="s">
        <v>27</v>
      </c>
      <c r="C5" s="1" t="s">
        <v>28</v>
      </c>
      <c r="D5" s="1" t="s">
        <v>29</v>
      </c>
      <c r="E5" s="1" t="s">
        <v>30</v>
      </c>
      <c r="F5" s="4">
        <v>57</v>
      </c>
      <c r="G5" s="5">
        <f t="shared" si="0"/>
        <v>12.540000000000001</v>
      </c>
      <c r="H5" s="5">
        <f t="shared" si="1"/>
        <v>19.380000000000003</v>
      </c>
      <c r="I5" s="5">
        <f t="shared" si="2"/>
        <v>25.650000000000002</v>
      </c>
    </row>
    <row r="6" spans="1:9" x14ac:dyDescent="0.35">
      <c r="A6" s="1" t="s">
        <v>18</v>
      </c>
      <c r="B6" s="1" t="s">
        <v>31</v>
      </c>
      <c r="C6" s="1" t="s">
        <v>32</v>
      </c>
      <c r="D6" s="1" t="s">
        <v>33</v>
      </c>
      <c r="E6" s="1" t="s">
        <v>22</v>
      </c>
      <c r="F6" s="4">
        <v>86</v>
      </c>
      <c r="G6" s="5">
        <f t="shared" si="0"/>
        <v>18.920000000000002</v>
      </c>
      <c r="H6" s="5">
        <f t="shared" si="1"/>
        <v>29.240000000000002</v>
      </c>
      <c r="I6" s="5">
        <f t="shared" si="2"/>
        <v>38.700000000000003</v>
      </c>
    </row>
    <row r="7" spans="1:9" x14ac:dyDescent="0.35">
      <c r="A7" s="1" t="s">
        <v>18</v>
      </c>
      <c r="B7" s="1" t="s">
        <v>34</v>
      </c>
      <c r="C7" s="1" t="s">
        <v>35</v>
      </c>
      <c r="D7" s="1" t="s">
        <v>36</v>
      </c>
      <c r="E7" s="1" t="s">
        <v>30</v>
      </c>
      <c r="F7" s="4">
        <v>22</v>
      </c>
      <c r="G7" s="5">
        <f t="shared" si="0"/>
        <v>4.84</v>
      </c>
      <c r="H7" s="5">
        <f t="shared" si="1"/>
        <v>7.48</v>
      </c>
      <c r="I7" s="5">
        <f t="shared" si="2"/>
        <v>9.9</v>
      </c>
    </row>
    <row r="8" spans="1:9" x14ac:dyDescent="0.35">
      <c r="A8" s="1" t="s">
        <v>18</v>
      </c>
      <c r="B8" s="1" t="s">
        <v>37</v>
      </c>
      <c r="C8" s="1" t="s">
        <v>38</v>
      </c>
      <c r="D8" s="1" t="s">
        <v>39</v>
      </c>
      <c r="E8" s="2" t="s">
        <v>40</v>
      </c>
      <c r="F8" s="6">
        <v>20</v>
      </c>
      <c r="G8" s="5">
        <f t="shared" si="0"/>
        <v>4.4000000000000004</v>
      </c>
      <c r="H8" s="5">
        <f t="shared" si="1"/>
        <v>6.8000000000000007</v>
      </c>
      <c r="I8" s="5">
        <f t="shared" si="2"/>
        <v>9</v>
      </c>
    </row>
    <row r="9" spans="1:9" x14ac:dyDescent="0.35">
      <c r="A9" s="1" t="s">
        <v>18</v>
      </c>
      <c r="B9" s="1" t="s">
        <v>41</v>
      </c>
      <c r="C9" s="1" t="s">
        <v>42</v>
      </c>
      <c r="D9" s="1" t="s">
        <v>43</v>
      </c>
      <c r="E9" s="1" t="s">
        <v>44</v>
      </c>
      <c r="F9" s="4">
        <v>121</v>
      </c>
      <c r="G9" s="5">
        <f t="shared" si="0"/>
        <v>26.62</v>
      </c>
      <c r="H9" s="5">
        <f t="shared" si="1"/>
        <v>41.14</v>
      </c>
      <c r="I9" s="5">
        <f t="shared" si="2"/>
        <v>54.45</v>
      </c>
    </row>
    <row r="10" spans="1:9" x14ac:dyDescent="0.35">
      <c r="A10" s="1" t="s">
        <v>18</v>
      </c>
      <c r="B10" s="1" t="s">
        <v>45</v>
      </c>
      <c r="C10" s="1" t="s">
        <v>38</v>
      </c>
      <c r="D10" s="1" t="s">
        <v>46</v>
      </c>
      <c r="E10" s="1" t="s">
        <v>40</v>
      </c>
      <c r="F10" s="4">
        <v>47</v>
      </c>
      <c r="G10" s="5">
        <f t="shared" si="0"/>
        <v>10.34</v>
      </c>
      <c r="H10" s="5">
        <f t="shared" si="1"/>
        <v>15.98</v>
      </c>
      <c r="I10" s="5">
        <f t="shared" si="2"/>
        <v>21.150000000000002</v>
      </c>
    </row>
    <row r="11" spans="1:9" x14ac:dyDescent="0.35">
      <c r="A11" s="1" t="s">
        <v>18</v>
      </c>
      <c r="B11" s="1" t="s">
        <v>47</v>
      </c>
      <c r="C11" s="1" t="s">
        <v>48</v>
      </c>
      <c r="D11" s="1" t="s">
        <v>49</v>
      </c>
      <c r="E11" s="1" t="s">
        <v>50</v>
      </c>
      <c r="F11" s="4">
        <v>35</v>
      </c>
      <c r="G11" s="5">
        <f t="shared" si="0"/>
        <v>7.7</v>
      </c>
      <c r="H11" s="5">
        <f t="shared" si="1"/>
        <v>11.9</v>
      </c>
      <c r="I11" s="5">
        <f t="shared" si="2"/>
        <v>15.75</v>
      </c>
    </row>
    <row r="12" spans="1:9" x14ac:dyDescent="0.35">
      <c r="A12" s="1" t="s">
        <v>18</v>
      </c>
      <c r="B12" s="1" t="s">
        <v>51</v>
      </c>
      <c r="C12" s="1" t="s">
        <v>52</v>
      </c>
      <c r="D12" s="1" t="s">
        <v>53</v>
      </c>
      <c r="E12" s="2" t="s">
        <v>54</v>
      </c>
      <c r="F12" s="6">
        <v>44</v>
      </c>
      <c r="G12" s="5">
        <f t="shared" si="0"/>
        <v>9.68</v>
      </c>
      <c r="H12" s="5">
        <f t="shared" si="1"/>
        <v>14.96</v>
      </c>
      <c r="I12" s="5">
        <f t="shared" si="2"/>
        <v>19.8</v>
      </c>
    </row>
    <row r="13" spans="1:9" x14ac:dyDescent="0.35">
      <c r="A13" s="1" t="s">
        <v>18</v>
      </c>
      <c r="B13" s="1" t="s">
        <v>55</v>
      </c>
      <c r="C13" s="1" t="s">
        <v>56</v>
      </c>
      <c r="D13" s="1" t="s">
        <v>57</v>
      </c>
      <c r="E13" s="1" t="s">
        <v>58</v>
      </c>
      <c r="F13" s="4">
        <v>56</v>
      </c>
      <c r="G13" s="5">
        <f t="shared" si="0"/>
        <v>12.32</v>
      </c>
      <c r="H13" s="5">
        <f t="shared" si="1"/>
        <v>19.040000000000003</v>
      </c>
      <c r="I13" s="5">
        <f t="shared" si="2"/>
        <v>25.2</v>
      </c>
    </row>
    <row r="14" spans="1:9" x14ac:dyDescent="0.35">
      <c r="A14" s="1" t="s">
        <v>18</v>
      </c>
      <c r="B14" s="1" t="s">
        <v>59</v>
      </c>
      <c r="C14" s="1" t="s">
        <v>60</v>
      </c>
      <c r="D14" s="1" t="s">
        <v>61</v>
      </c>
      <c r="E14" s="1" t="s">
        <v>30</v>
      </c>
      <c r="F14" s="4">
        <v>14</v>
      </c>
      <c r="G14" s="5">
        <f t="shared" si="0"/>
        <v>3.08</v>
      </c>
      <c r="H14" s="5">
        <f t="shared" si="1"/>
        <v>4.7600000000000007</v>
      </c>
      <c r="I14" s="5">
        <f t="shared" si="2"/>
        <v>6.3</v>
      </c>
    </row>
    <row r="15" spans="1:9" x14ac:dyDescent="0.35">
      <c r="A15" s="1" t="s">
        <v>18</v>
      </c>
      <c r="B15" s="1" t="s">
        <v>62</v>
      </c>
      <c r="C15" s="1" t="s">
        <v>32</v>
      </c>
      <c r="D15" s="1" t="s">
        <v>63</v>
      </c>
      <c r="E15" s="1" t="s">
        <v>22</v>
      </c>
      <c r="F15" s="4">
        <v>3</v>
      </c>
      <c r="G15" s="5">
        <f t="shared" si="0"/>
        <v>0.66</v>
      </c>
      <c r="H15" s="5">
        <f t="shared" si="1"/>
        <v>1.02</v>
      </c>
      <c r="I15" s="5">
        <f t="shared" si="2"/>
        <v>1.35</v>
      </c>
    </row>
    <row r="16" spans="1:9" x14ac:dyDescent="0.35">
      <c r="A16" s="1" t="s">
        <v>18</v>
      </c>
      <c r="B16" s="1" t="s">
        <v>64</v>
      </c>
      <c r="C16" s="1" t="s">
        <v>65</v>
      </c>
      <c r="D16" s="1" t="s">
        <v>66</v>
      </c>
      <c r="E16" s="1" t="s">
        <v>30</v>
      </c>
      <c r="F16" s="4">
        <v>10</v>
      </c>
      <c r="G16" s="5">
        <f t="shared" si="0"/>
        <v>2.2000000000000002</v>
      </c>
      <c r="H16" s="5">
        <f t="shared" si="1"/>
        <v>3.4000000000000004</v>
      </c>
      <c r="I16" s="5">
        <f t="shared" si="2"/>
        <v>4.5</v>
      </c>
    </row>
    <row r="17" spans="1:9" x14ac:dyDescent="0.35">
      <c r="A17" s="1" t="s">
        <v>18</v>
      </c>
      <c r="B17" s="1" t="s">
        <v>67</v>
      </c>
      <c r="C17" s="1" t="s">
        <v>38</v>
      </c>
      <c r="D17" s="1" t="s">
        <v>68</v>
      </c>
      <c r="E17" s="1" t="s">
        <v>40</v>
      </c>
      <c r="F17" s="4">
        <v>4</v>
      </c>
      <c r="G17" s="5">
        <f t="shared" si="0"/>
        <v>0.88</v>
      </c>
      <c r="H17" s="5">
        <f t="shared" si="1"/>
        <v>1.36</v>
      </c>
      <c r="I17" s="5">
        <f t="shared" si="2"/>
        <v>1.8</v>
      </c>
    </row>
    <row r="18" spans="1:9" x14ac:dyDescent="0.35">
      <c r="A18" s="1" t="s">
        <v>18</v>
      </c>
      <c r="B18" s="1" t="s">
        <v>69</v>
      </c>
      <c r="C18" s="1" t="s">
        <v>70</v>
      </c>
      <c r="D18" s="1" t="s">
        <v>71</v>
      </c>
      <c r="E18" s="2" t="s">
        <v>72</v>
      </c>
      <c r="F18" s="6">
        <v>38</v>
      </c>
      <c r="G18" s="5">
        <f t="shared" si="0"/>
        <v>8.36</v>
      </c>
      <c r="H18" s="5">
        <f t="shared" si="1"/>
        <v>12.920000000000002</v>
      </c>
      <c r="I18" s="5">
        <f t="shared" si="2"/>
        <v>17.100000000000001</v>
      </c>
    </row>
    <row r="19" spans="1:9" x14ac:dyDescent="0.35">
      <c r="A19" s="1" t="s">
        <v>18</v>
      </c>
      <c r="B19" s="1" t="s">
        <v>73</v>
      </c>
      <c r="C19" s="1" t="s">
        <v>38</v>
      </c>
      <c r="D19" s="1" t="s">
        <v>74</v>
      </c>
      <c r="E19" s="1" t="s">
        <v>40</v>
      </c>
      <c r="F19" s="4">
        <v>20</v>
      </c>
      <c r="G19" s="5">
        <f t="shared" si="0"/>
        <v>4.4000000000000004</v>
      </c>
      <c r="H19" s="5">
        <f t="shared" si="1"/>
        <v>6.8000000000000007</v>
      </c>
      <c r="I19" s="5">
        <f t="shared" si="2"/>
        <v>9</v>
      </c>
    </row>
    <row r="20" spans="1:9" x14ac:dyDescent="0.35">
      <c r="A20" s="1" t="s">
        <v>18</v>
      </c>
      <c r="B20" s="1" t="s">
        <v>75</v>
      </c>
      <c r="C20" s="1" t="s">
        <v>32</v>
      </c>
      <c r="D20" s="1" t="s">
        <v>76</v>
      </c>
      <c r="E20" s="1" t="s">
        <v>22</v>
      </c>
      <c r="F20" s="4">
        <v>3</v>
      </c>
      <c r="G20" s="5">
        <f t="shared" si="0"/>
        <v>0.66</v>
      </c>
      <c r="H20" s="5">
        <f t="shared" si="1"/>
        <v>1.02</v>
      </c>
      <c r="I20" s="5">
        <f t="shared" si="2"/>
        <v>1.35</v>
      </c>
    </row>
    <row r="21" spans="1:9" x14ac:dyDescent="0.35">
      <c r="A21" s="1" t="s">
        <v>18</v>
      </c>
      <c r="B21" s="1" t="s">
        <v>77</v>
      </c>
      <c r="C21" s="1" t="s">
        <v>78</v>
      </c>
      <c r="D21" s="1" t="s">
        <v>79</v>
      </c>
      <c r="E21" s="1" t="s">
        <v>80</v>
      </c>
      <c r="F21" s="4">
        <v>16</v>
      </c>
      <c r="G21" s="5">
        <f t="shared" si="0"/>
        <v>3.52</v>
      </c>
      <c r="H21" s="5">
        <f t="shared" si="1"/>
        <v>5.44</v>
      </c>
      <c r="I21" s="5">
        <f t="shared" si="2"/>
        <v>7.2</v>
      </c>
    </row>
    <row r="22" spans="1:9" x14ac:dyDescent="0.35">
      <c r="A22" s="14" t="s">
        <v>18</v>
      </c>
      <c r="B22" s="14" t="s">
        <v>81</v>
      </c>
      <c r="C22" s="14" t="s">
        <v>82</v>
      </c>
      <c r="D22" s="14" t="s">
        <v>83</v>
      </c>
      <c r="E22" s="14" t="s">
        <v>84</v>
      </c>
      <c r="F22" s="12">
        <v>0</v>
      </c>
      <c r="G22" s="5">
        <f t="shared" si="0"/>
        <v>0</v>
      </c>
      <c r="H22" s="5">
        <f t="shared" si="1"/>
        <v>0</v>
      </c>
      <c r="I22" s="5">
        <f t="shared" si="2"/>
        <v>0</v>
      </c>
    </row>
    <row r="23" spans="1:9" x14ac:dyDescent="0.35">
      <c r="A23" s="1" t="s">
        <v>18</v>
      </c>
      <c r="B23" s="1" t="s">
        <v>85</v>
      </c>
      <c r="C23" s="1" t="s">
        <v>32</v>
      </c>
      <c r="D23" s="1" t="s">
        <v>86</v>
      </c>
      <c r="E23" s="1" t="s">
        <v>22</v>
      </c>
      <c r="F23" s="4">
        <v>25</v>
      </c>
      <c r="G23" s="5">
        <f t="shared" si="0"/>
        <v>5.5</v>
      </c>
      <c r="H23" s="5">
        <f t="shared" si="1"/>
        <v>8.5</v>
      </c>
      <c r="I23" s="5">
        <f t="shared" si="2"/>
        <v>11.25</v>
      </c>
    </row>
    <row r="24" spans="1:9" x14ac:dyDescent="0.35">
      <c r="A24" s="1" t="s">
        <v>18</v>
      </c>
      <c r="B24" s="1" t="s">
        <v>87</v>
      </c>
      <c r="C24" s="1" t="s">
        <v>78</v>
      </c>
      <c r="D24" s="1" t="s">
        <v>88</v>
      </c>
      <c r="E24" s="2" t="s">
        <v>80</v>
      </c>
      <c r="F24" s="6">
        <v>124</v>
      </c>
      <c r="G24" s="5">
        <f t="shared" si="0"/>
        <v>27.28</v>
      </c>
      <c r="H24" s="5">
        <f t="shared" si="1"/>
        <v>42.160000000000004</v>
      </c>
      <c r="I24" s="5">
        <f t="shared" si="2"/>
        <v>55.800000000000004</v>
      </c>
    </row>
    <row r="25" spans="1:9" x14ac:dyDescent="0.35">
      <c r="A25" s="1" t="s">
        <v>18</v>
      </c>
      <c r="B25" s="1" t="s">
        <v>89</v>
      </c>
      <c r="C25" s="1" t="s">
        <v>90</v>
      </c>
      <c r="D25" s="1" t="s">
        <v>91</v>
      </c>
      <c r="E25" s="1" t="s">
        <v>44</v>
      </c>
      <c r="F25" s="4">
        <v>12</v>
      </c>
      <c r="G25" s="5">
        <f t="shared" si="0"/>
        <v>2.64</v>
      </c>
      <c r="H25" s="5">
        <f t="shared" si="1"/>
        <v>4.08</v>
      </c>
      <c r="I25" s="5">
        <f t="shared" si="2"/>
        <v>5.4</v>
      </c>
    </row>
    <row r="26" spans="1:9" x14ac:dyDescent="0.35">
      <c r="A26" s="1" t="s">
        <v>18</v>
      </c>
      <c r="B26" s="1" t="s">
        <v>92</v>
      </c>
      <c r="C26" s="1" t="s">
        <v>38</v>
      </c>
      <c r="D26" s="1" t="s">
        <v>93</v>
      </c>
      <c r="E26" s="1" t="s">
        <v>40</v>
      </c>
      <c r="F26" s="4">
        <v>46</v>
      </c>
      <c r="G26" s="5">
        <f t="shared" si="0"/>
        <v>10.119999999999999</v>
      </c>
      <c r="H26" s="5">
        <f t="shared" si="1"/>
        <v>15.64</v>
      </c>
      <c r="I26" s="5">
        <f t="shared" si="2"/>
        <v>20.7</v>
      </c>
    </row>
    <row r="27" spans="1:9" x14ac:dyDescent="0.35">
      <c r="A27" s="1" t="s">
        <v>18</v>
      </c>
      <c r="B27" s="1" t="s">
        <v>94</v>
      </c>
      <c r="C27" s="1" t="s">
        <v>38</v>
      </c>
      <c r="D27" s="1" t="s">
        <v>95</v>
      </c>
      <c r="E27" s="1" t="s">
        <v>40</v>
      </c>
      <c r="F27" s="4">
        <v>6</v>
      </c>
      <c r="G27" s="5">
        <f t="shared" si="0"/>
        <v>1.32</v>
      </c>
      <c r="H27" s="5">
        <f t="shared" si="1"/>
        <v>2.04</v>
      </c>
      <c r="I27" s="5">
        <f t="shared" si="2"/>
        <v>2.7</v>
      </c>
    </row>
    <row r="28" spans="1:9" x14ac:dyDescent="0.35">
      <c r="A28" s="1" t="s">
        <v>18</v>
      </c>
      <c r="B28" s="1" t="s">
        <v>96</v>
      </c>
      <c r="C28" s="1" t="s">
        <v>97</v>
      </c>
      <c r="D28" s="1" t="s">
        <v>98</v>
      </c>
      <c r="E28" s="1" t="s">
        <v>99</v>
      </c>
      <c r="F28" s="4">
        <v>4</v>
      </c>
      <c r="G28" s="5">
        <f t="shared" si="0"/>
        <v>0.88</v>
      </c>
      <c r="H28" s="5">
        <f t="shared" si="1"/>
        <v>1.36</v>
      </c>
      <c r="I28" s="5">
        <f t="shared" si="2"/>
        <v>1.8</v>
      </c>
    </row>
    <row r="29" spans="1:9" x14ac:dyDescent="0.35">
      <c r="A29" s="1" t="s">
        <v>18</v>
      </c>
      <c r="B29" s="1" t="s">
        <v>100</v>
      </c>
      <c r="C29" s="1" t="s">
        <v>101</v>
      </c>
      <c r="D29" s="1" t="s">
        <v>102</v>
      </c>
      <c r="E29" s="1" t="s">
        <v>103</v>
      </c>
      <c r="F29" s="4">
        <v>28</v>
      </c>
      <c r="G29" s="5">
        <f t="shared" si="0"/>
        <v>6.16</v>
      </c>
      <c r="H29" s="5">
        <f t="shared" si="1"/>
        <v>9.5200000000000014</v>
      </c>
      <c r="I29" s="5">
        <f t="shared" si="2"/>
        <v>12.6</v>
      </c>
    </row>
    <row r="30" spans="1:9" x14ac:dyDescent="0.35">
      <c r="A30" s="1" t="s">
        <v>18</v>
      </c>
      <c r="B30" s="1" t="s">
        <v>104</v>
      </c>
      <c r="C30" s="1" t="s">
        <v>105</v>
      </c>
      <c r="D30" s="1" t="s">
        <v>106</v>
      </c>
      <c r="E30" s="2" t="s">
        <v>107</v>
      </c>
      <c r="F30" s="6">
        <v>26</v>
      </c>
      <c r="G30" s="5">
        <f t="shared" si="0"/>
        <v>5.72</v>
      </c>
      <c r="H30" s="5">
        <f t="shared" si="1"/>
        <v>8.84</v>
      </c>
      <c r="I30" s="5">
        <f t="shared" si="2"/>
        <v>11.700000000000001</v>
      </c>
    </row>
    <row r="31" spans="1:9" x14ac:dyDescent="0.35">
      <c r="A31" s="1" t="s">
        <v>18</v>
      </c>
      <c r="B31" s="1" t="s">
        <v>108</v>
      </c>
      <c r="C31" s="1" t="s">
        <v>109</v>
      </c>
      <c r="D31" s="1" t="s">
        <v>110</v>
      </c>
      <c r="E31" s="1" t="s">
        <v>44</v>
      </c>
      <c r="F31" s="4">
        <v>43</v>
      </c>
      <c r="G31" s="5">
        <f t="shared" si="0"/>
        <v>9.4600000000000009</v>
      </c>
      <c r="H31" s="5">
        <f t="shared" si="1"/>
        <v>14.620000000000001</v>
      </c>
      <c r="I31" s="5">
        <f t="shared" si="2"/>
        <v>19.350000000000001</v>
      </c>
    </row>
    <row r="32" spans="1:9" x14ac:dyDescent="0.35">
      <c r="A32" s="1" t="s">
        <v>18</v>
      </c>
      <c r="B32" s="1" t="s">
        <v>111</v>
      </c>
      <c r="C32" s="1" t="s">
        <v>112</v>
      </c>
      <c r="D32" s="1" t="s">
        <v>113</v>
      </c>
      <c r="E32" s="1" t="s">
        <v>26</v>
      </c>
      <c r="F32" s="4">
        <v>29</v>
      </c>
      <c r="G32" s="5">
        <f t="shared" si="0"/>
        <v>6.38</v>
      </c>
      <c r="H32" s="5">
        <f t="shared" si="1"/>
        <v>9.8600000000000012</v>
      </c>
      <c r="I32" s="5">
        <f t="shared" si="2"/>
        <v>13.05</v>
      </c>
    </row>
    <row r="33" spans="1:9" x14ac:dyDescent="0.35">
      <c r="A33" s="1" t="s">
        <v>18</v>
      </c>
      <c r="B33" s="1" t="s">
        <v>114</v>
      </c>
      <c r="C33" s="1" t="s">
        <v>38</v>
      </c>
      <c r="D33" s="1" t="s">
        <v>115</v>
      </c>
      <c r="E33" s="1" t="s">
        <v>40</v>
      </c>
      <c r="F33" s="4">
        <v>25</v>
      </c>
      <c r="G33" s="5">
        <f t="shared" si="0"/>
        <v>5.5</v>
      </c>
      <c r="H33" s="5">
        <f t="shared" si="1"/>
        <v>8.5</v>
      </c>
      <c r="I33" s="5">
        <f t="shared" si="2"/>
        <v>11.25</v>
      </c>
    </row>
    <row r="34" spans="1:9" x14ac:dyDescent="0.35">
      <c r="A34" s="1" t="s">
        <v>18</v>
      </c>
      <c r="B34" s="1" t="s">
        <v>116</v>
      </c>
      <c r="C34" s="1" t="s">
        <v>117</v>
      </c>
      <c r="D34" s="1" t="s">
        <v>118</v>
      </c>
      <c r="E34" s="1" t="s">
        <v>119</v>
      </c>
      <c r="F34" s="4">
        <v>34</v>
      </c>
      <c r="G34" s="5">
        <f t="shared" si="0"/>
        <v>7.48</v>
      </c>
      <c r="H34" s="5">
        <f t="shared" si="1"/>
        <v>11.56</v>
      </c>
      <c r="I34" s="5">
        <f t="shared" si="2"/>
        <v>15.3</v>
      </c>
    </row>
    <row r="35" spans="1:9" x14ac:dyDescent="0.35">
      <c r="A35" s="1" t="s">
        <v>18</v>
      </c>
      <c r="B35" s="1" t="s">
        <v>120</v>
      </c>
      <c r="C35" s="1" t="s">
        <v>121</v>
      </c>
      <c r="D35" s="1" t="s">
        <v>122</v>
      </c>
      <c r="E35" s="1" t="s">
        <v>50</v>
      </c>
      <c r="F35" s="4">
        <v>35</v>
      </c>
      <c r="G35" s="5">
        <f t="shared" si="0"/>
        <v>7.7</v>
      </c>
      <c r="H35" s="5">
        <f t="shared" si="1"/>
        <v>11.9</v>
      </c>
      <c r="I35" s="5">
        <f t="shared" si="2"/>
        <v>15.75</v>
      </c>
    </row>
    <row r="36" spans="1:9" x14ac:dyDescent="0.35">
      <c r="A36" s="1" t="s">
        <v>18</v>
      </c>
      <c r="B36" s="1" t="s">
        <v>123</v>
      </c>
      <c r="C36" s="1" t="s">
        <v>124</v>
      </c>
      <c r="D36" s="1" t="s">
        <v>125</v>
      </c>
      <c r="E36" s="1" t="s">
        <v>126</v>
      </c>
      <c r="F36" s="4">
        <v>34</v>
      </c>
      <c r="G36" s="5">
        <f t="shared" si="0"/>
        <v>7.48</v>
      </c>
      <c r="H36" s="5">
        <f t="shared" si="1"/>
        <v>11.56</v>
      </c>
      <c r="I36" s="5">
        <f t="shared" si="2"/>
        <v>15.3</v>
      </c>
    </row>
    <row r="37" spans="1:9" x14ac:dyDescent="0.35">
      <c r="A37" s="1" t="s">
        <v>18</v>
      </c>
      <c r="B37" s="1" t="s">
        <v>127</v>
      </c>
      <c r="C37" s="1" t="s">
        <v>128</v>
      </c>
      <c r="D37" s="1" t="s">
        <v>129</v>
      </c>
      <c r="E37" s="1" t="s">
        <v>130</v>
      </c>
      <c r="F37" s="4">
        <v>30</v>
      </c>
      <c r="G37" s="5">
        <f t="shared" si="0"/>
        <v>6.6</v>
      </c>
      <c r="H37" s="5">
        <f t="shared" si="1"/>
        <v>10.200000000000001</v>
      </c>
      <c r="I37" s="5">
        <f t="shared" si="2"/>
        <v>13.5</v>
      </c>
    </row>
    <row r="38" spans="1:9" x14ac:dyDescent="0.35">
      <c r="A38" s="1" t="s">
        <v>18</v>
      </c>
      <c r="B38" s="1" t="s">
        <v>131</v>
      </c>
      <c r="C38" s="1" t="s">
        <v>132</v>
      </c>
      <c r="D38" s="1" t="s">
        <v>133</v>
      </c>
      <c r="E38" s="1" t="s">
        <v>30</v>
      </c>
      <c r="F38" s="4">
        <v>16</v>
      </c>
      <c r="G38" s="5">
        <f t="shared" si="0"/>
        <v>3.52</v>
      </c>
      <c r="H38" s="5">
        <f t="shared" si="1"/>
        <v>5.44</v>
      </c>
      <c r="I38" s="5">
        <f t="shared" si="2"/>
        <v>7.2</v>
      </c>
    </row>
    <row r="39" spans="1:9" x14ac:dyDescent="0.35">
      <c r="A39" s="1" t="s">
        <v>18</v>
      </c>
      <c r="B39" s="1" t="s">
        <v>134</v>
      </c>
      <c r="C39" s="1" t="s">
        <v>135</v>
      </c>
      <c r="D39" s="1" t="s">
        <v>136</v>
      </c>
      <c r="E39" s="1" t="s">
        <v>137</v>
      </c>
      <c r="F39" s="4">
        <v>182</v>
      </c>
      <c r="G39" s="5">
        <f t="shared" si="0"/>
        <v>40.04</v>
      </c>
      <c r="H39" s="5">
        <f t="shared" si="1"/>
        <v>61.88</v>
      </c>
      <c r="I39" s="5">
        <f t="shared" si="2"/>
        <v>81.900000000000006</v>
      </c>
    </row>
    <row r="40" spans="1:9" x14ac:dyDescent="0.35">
      <c r="A40" s="1" t="s">
        <v>18</v>
      </c>
      <c r="B40" s="1" t="s">
        <v>138</v>
      </c>
      <c r="C40" s="1" t="s">
        <v>139</v>
      </c>
      <c r="D40" s="1" t="s">
        <v>140</v>
      </c>
      <c r="E40" s="1" t="s">
        <v>141</v>
      </c>
      <c r="F40" s="4">
        <v>32</v>
      </c>
      <c r="G40" s="5">
        <f t="shared" si="0"/>
        <v>7.04</v>
      </c>
      <c r="H40" s="5">
        <f t="shared" si="1"/>
        <v>10.88</v>
      </c>
      <c r="I40" s="5">
        <f t="shared" si="2"/>
        <v>14.4</v>
      </c>
    </row>
    <row r="41" spans="1:9" x14ac:dyDescent="0.35">
      <c r="A41" s="1" t="s">
        <v>18</v>
      </c>
      <c r="B41" s="1" t="s">
        <v>142</v>
      </c>
      <c r="C41" s="1" t="s">
        <v>38</v>
      </c>
      <c r="D41" s="1" t="s">
        <v>143</v>
      </c>
      <c r="E41" s="1" t="s">
        <v>40</v>
      </c>
      <c r="F41" s="4">
        <v>30</v>
      </c>
      <c r="G41" s="5">
        <f t="shared" si="0"/>
        <v>6.6</v>
      </c>
      <c r="H41" s="5">
        <f t="shared" si="1"/>
        <v>10.200000000000001</v>
      </c>
      <c r="I41" s="5">
        <f t="shared" si="2"/>
        <v>13.5</v>
      </c>
    </row>
    <row r="42" spans="1:9" x14ac:dyDescent="0.35">
      <c r="A42" s="1" t="s">
        <v>18</v>
      </c>
      <c r="B42" s="1" t="s">
        <v>144</v>
      </c>
      <c r="C42" s="1" t="s">
        <v>145</v>
      </c>
      <c r="D42" s="1" t="s">
        <v>146</v>
      </c>
      <c r="E42" s="1" t="s">
        <v>50</v>
      </c>
      <c r="F42" s="4">
        <v>28</v>
      </c>
      <c r="G42" s="5">
        <f t="shared" si="0"/>
        <v>6.16</v>
      </c>
      <c r="H42" s="5">
        <f t="shared" si="1"/>
        <v>9.5200000000000014</v>
      </c>
      <c r="I42" s="5">
        <f t="shared" si="2"/>
        <v>12.6</v>
      </c>
    </row>
    <row r="43" spans="1:9" x14ac:dyDescent="0.35">
      <c r="A43" s="1" t="s">
        <v>18</v>
      </c>
      <c r="B43" s="1" t="s">
        <v>147</v>
      </c>
      <c r="C43" s="1" t="s">
        <v>148</v>
      </c>
      <c r="D43" s="1" t="s">
        <v>149</v>
      </c>
      <c r="E43" s="1" t="s">
        <v>130</v>
      </c>
      <c r="F43" s="4">
        <v>686</v>
      </c>
      <c r="G43" s="5">
        <f t="shared" si="0"/>
        <v>150.91999999999999</v>
      </c>
      <c r="H43" s="5">
        <f t="shared" si="1"/>
        <v>233.24</v>
      </c>
      <c r="I43" s="5">
        <f t="shared" si="2"/>
        <v>308.7</v>
      </c>
    </row>
    <row r="44" spans="1:9" x14ac:dyDescent="0.35">
      <c r="A44" s="1" t="s">
        <v>18</v>
      </c>
      <c r="B44" s="1" t="s">
        <v>150</v>
      </c>
      <c r="C44" s="1" t="s">
        <v>151</v>
      </c>
      <c r="D44" s="1" t="s">
        <v>152</v>
      </c>
      <c r="E44" s="1" t="s">
        <v>153</v>
      </c>
      <c r="F44" s="4">
        <v>494</v>
      </c>
      <c r="G44" s="5">
        <f t="shared" si="0"/>
        <v>108.68</v>
      </c>
      <c r="H44" s="5">
        <f t="shared" si="1"/>
        <v>167.96</v>
      </c>
      <c r="I44" s="5">
        <f t="shared" si="2"/>
        <v>222.3</v>
      </c>
    </row>
    <row r="45" spans="1:9" x14ac:dyDescent="0.35">
      <c r="A45" s="1" t="s">
        <v>18</v>
      </c>
      <c r="B45" s="1" t="s">
        <v>154</v>
      </c>
      <c r="C45" s="1" t="s">
        <v>155</v>
      </c>
      <c r="D45" s="1" t="s">
        <v>156</v>
      </c>
      <c r="E45" s="1" t="s">
        <v>157</v>
      </c>
      <c r="F45" s="4">
        <v>32</v>
      </c>
      <c r="G45" s="5">
        <f t="shared" si="0"/>
        <v>7.04</v>
      </c>
      <c r="H45" s="5">
        <f t="shared" si="1"/>
        <v>10.88</v>
      </c>
      <c r="I45" s="5">
        <f t="shared" si="2"/>
        <v>14.4</v>
      </c>
    </row>
    <row r="46" spans="1:9" x14ac:dyDescent="0.35">
      <c r="A46" s="1" t="s">
        <v>18</v>
      </c>
      <c r="B46" s="1" t="s">
        <v>158</v>
      </c>
      <c r="C46" s="1" t="s">
        <v>82</v>
      </c>
      <c r="D46" s="1" t="s">
        <v>159</v>
      </c>
      <c r="E46" s="1" t="s">
        <v>84</v>
      </c>
      <c r="F46" s="4">
        <v>62</v>
      </c>
      <c r="G46" s="5">
        <f t="shared" si="0"/>
        <v>13.64</v>
      </c>
      <c r="H46" s="5">
        <f t="shared" si="1"/>
        <v>21.080000000000002</v>
      </c>
      <c r="I46" s="5">
        <f t="shared" si="2"/>
        <v>27.900000000000002</v>
      </c>
    </row>
    <row r="47" spans="1:9" x14ac:dyDescent="0.35">
      <c r="A47" s="1" t="s">
        <v>18</v>
      </c>
      <c r="B47" s="1" t="s">
        <v>160</v>
      </c>
      <c r="C47" s="1" t="s">
        <v>161</v>
      </c>
      <c r="D47" s="1" t="s">
        <v>162</v>
      </c>
      <c r="E47" s="1" t="s">
        <v>30</v>
      </c>
      <c r="F47" s="4">
        <v>3</v>
      </c>
      <c r="G47" s="5">
        <f t="shared" si="0"/>
        <v>0.66</v>
      </c>
      <c r="H47" s="5">
        <f t="shared" si="1"/>
        <v>1.02</v>
      </c>
      <c r="I47" s="5">
        <f t="shared" si="2"/>
        <v>1.35</v>
      </c>
    </row>
    <row r="48" spans="1:9" x14ac:dyDescent="0.35">
      <c r="A48" s="1" t="s">
        <v>18</v>
      </c>
      <c r="B48" s="1" t="s">
        <v>163</v>
      </c>
      <c r="C48" s="1" t="s">
        <v>164</v>
      </c>
      <c r="D48" s="1" t="s">
        <v>165</v>
      </c>
      <c r="E48" s="1" t="s">
        <v>166</v>
      </c>
      <c r="F48" s="4">
        <v>25</v>
      </c>
      <c r="G48" s="5">
        <f t="shared" si="0"/>
        <v>5.5</v>
      </c>
      <c r="H48" s="5">
        <f t="shared" si="1"/>
        <v>8.5</v>
      </c>
      <c r="I48" s="5">
        <f t="shared" si="2"/>
        <v>11.25</v>
      </c>
    </row>
    <row r="49" spans="1:18" x14ac:dyDescent="0.35">
      <c r="A49" s="1" t="s">
        <v>18</v>
      </c>
      <c r="B49" s="1" t="s">
        <v>167</v>
      </c>
      <c r="C49" s="1" t="s">
        <v>38</v>
      </c>
      <c r="D49" s="1" t="s">
        <v>168</v>
      </c>
      <c r="E49" s="1" t="s">
        <v>40</v>
      </c>
      <c r="F49" s="4">
        <v>4</v>
      </c>
      <c r="G49" s="5">
        <f t="shared" si="0"/>
        <v>0.88</v>
      </c>
      <c r="H49" s="5">
        <f t="shared" si="1"/>
        <v>1.36</v>
      </c>
      <c r="I49" s="5">
        <f t="shared" si="2"/>
        <v>1.8</v>
      </c>
    </row>
    <row r="50" spans="1:18" x14ac:dyDescent="0.35">
      <c r="A50" s="1" t="s">
        <v>18</v>
      </c>
      <c r="B50" s="1" t="s">
        <v>169</v>
      </c>
      <c r="C50" s="1" t="s">
        <v>170</v>
      </c>
      <c r="D50" s="1" t="s">
        <v>171</v>
      </c>
      <c r="E50" s="1" t="s">
        <v>44</v>
      </c>
      <c r="F50" s="4">
        <v>423</v>
      </c>
      <c r="G50" s="5">
        <f t="shared" si="0"/>
        <v>93.06</v>
      </c>
      <c r="H50" s="5">
        <f t="shared" si="1"/>
        <v>143.82000000000002</v>
      </c>
      <c r="I50" s="5">
        <f t="shared" si="2"/>
        <v>190.35</v>
      </c>
    </row>
    <row r="51" spans="1:18" x14ac:dyDescent="0.35">
      <c r="A51" s="1" t="s">
        <v>18</v>
      </c>
      <c r="B51" s="1" t="s">
        <v>172</v>
      </c>
      <c r="C51" s="1" t="s">
        <v>28</v>
      </c>
      <c r="D51" s="1" t="s">
        <v>173</v>
      </c>
      <c r="E51" s="1" t="s">
        <v>30</v>
      </c>
      <c r="F51" s="4">
        <v>123</v>
      </c>
      <c r="G51" s="5">
        <f t="shared" si="0"/>
        <v>27.06</v>
      </c>
      <c r="H51" s="5">
        <f t="shared" si="1"/>
        <v>41.82</v>
      </c>
      <c r="I51" s="5">
        <f t="shared" si="2"/>
        <v>55.35</v>
      </c>
    </row>
    <row r="52" spans="1:18" x14ac:dyDescent="0.35">
      <c r="F52" s="3">
        <f>SUM(F3:F51)</f>
        <v>3768</v>
      </c>
      <c r="G52" s="3">
        <f t="shared" ref="G52:I52" si="3">SUM(G3:G51)</f>
        <v>828.96</v>
      </c>
      <c r="H52" s="3">
        <f t="shared" si="3"/>
        <v>1281.1199999999999</v>
      </c>
      <c r="I52" s="3">
        <f t="shared" si="3"/>
        <v>1695.6</v>
      </c>
    </row>
    <row r="53" spans="1:18" x14ac:dyDescent="0.35">
      <c r="A53" t="s">
        <v>174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x14ac:dyDescent="0.35">
      <c r="A54" s="15"/>
      <c r="B54" s="23" t="s">
        <v>175</v>
      </c>
      <c r="C54" s="23"/>
    </row>
    <row r="55" spans="1:18" x14ac:dyDescent="0.35">
      <c r="A55" s="15"/>
      <c r="B55" s="23"/>
      <c r="C55" s="23"/>
    </row>
    <row r="56" spans="1:18" x14ac:dyDescent="0.35">
      <c r="A56" s="20"/>
      <c r="B56" s="23" t="s">
        <v>176</v>
      </c>
      <c r="C56" s="23"/>
    </row>
    <row r="57" spans="1:18" x14ac:dyDescent="0.35">
      <c r="A57" s="20"/>
      <c r="B57" s="23"/>
      <c r="C57" s="23"/>
    </row>
    <row r="58" spans="1:18" x14ac:dyDescent="0.35">
      <c r="A58" s="21"/>
      <c r="B58" s="23" t="s">
        <v>177</v>
      </c>
      <c r="C58" s="23"/>
    </row>
    <row r="59" spans="1:18" x14ac:dyDescent="0.35">
      <c r="A59" s="21"/>
      <c r="B59" s="23"/>
      <c r="C59" s="23"/>
    </row>
    <row r="60" spans="1:18" x14ac:dyDescent="0.35">
      <c r="A60" s="22"/>
      <c r="B60" s="23" t="s">
        <v>178</v>
      </c>
      <c r="C60" s="23"/>
    </row>
    <row r="61" spans="1:18" x14ac:dyDescent="0.35">
      <c r="A61" s="22"/>
      <c r="B61" s="23"/>
      <c r="C61" s="23"/>
    </row>
  </sheetData>
  <mergeCells count="7">
    <mergeCell ref="A60:A61"/>
    <mergeCell ref="B60:C61"/>
    <mergeCell ref="B54:C55"/>
    <mergeCell ref="A56:A57"/>
    <mergeCell ref="B56:C57"/>
    <mergeCell ref="A58:A59"/>
    <mergeCell ref="B58:C59"/>
  </mergeCells>
  <pageMargins left="0.25" right="0.25" top="0.75" bottom="0.75" header="0.3" footer="0.3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A40ECDAEF4B4EA1C7CDDDFAC5D117" ma:contentTypeVersion="10" ma:contentTypeDescription="Create a new document." ma:contentTypeScope="" ma:versionID="a4f0f1c78e68dbf3ee749e41ad22c50b">
  <xsd:schema xmlns:xsd="http://www.w3.org/2001/XMLSchema" xmlns:xs="http://www.w3.org/2001/XMLSchema" xmlns:p="http://schemas.microsoft.com/office/2006/metadata/properties" xmlns:ns3="d4ab154c-5ba2-4889-9eab-fe71f11a8143" xmlns:ns4="34212cbd-b901-4485-b443-d2d1fb5fe9a5" targetNamespace="http://schemas.microsoft.com/office/2006/metadata/properties" ma:root="true" ma:fieldsID="ba0a17ffe829aa8287f29914f7f8c2fd" ns3:_="" ns4:_="">
    <xsd:import namespace="d4ab154c-5ba2-4889-9eab-fe71f11a8143"/>
    <xsd:import namespace="34212cbd-b901-4485-b443-d2d1fb5fe9a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b154c-5ba2-4889-9eab-fe71f11a81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12cbd-b901-4485-b443-d2d1fb5fe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F0B4CB-0FD2-406A-A429-02F05C54F7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6E9D5F-C5B5-4601-A971-B7AF4C2B7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b154c-5ba2-4889-9eab-fe71f11a8143"/>
    <ds:schemaRef ds:uri="34212cbd-b901-4485-b443-d2d1fb5fe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82C9A-6532-4650-9701-39E91F34D2AA}">
  <ds:schemaRefs>
    <ds:schemaRef ds:uri="http://purl.org/dc/elements/1.1/"/>
    <ds:schemaRef ds:uri="http://purl.org/dc/terms/"/>
    <ds:schemaRef ds:uri="d4ab154c-5ba2-4889-9eab-fe71f11a8143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4212cbd-b901-4485-b443-d2d1fb5fe9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PVT</vt:lpstr>
      <vt:lpstr>PVT-Option</vt:lpstr>
      <vt:lpstr>EE Breakdown_Location_Scenario</vt:lpstr>
      <vt:lpstr>Headcount %_Location_Scenario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Kinney, Courtney (OFM)</dc:creator>
  <cp:keywords/>
  <dc:description/>
  <cp:lastModifiedBy>Gobeille, Krista (OFM)</cp:lastModifiedBy>
  <cp:revision/>
  <dcterms:created xsi:type="dcterms:W3CDTF">2022-09-12T18:34:03Z</dcterms:created>
  <dcterms:modified xsi:type="dcterms:W3CDTF">2022-09-17T22:27:31Z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0x0101004E1A40ECDAEF4B4EA1C7CDDDFAC5D117</vt:lpwstr>
  </property>
</Properties>
</file>